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6420"/>
  </bookViews>
  <sheets>
    <sheet name="Projects &amp; Estimates" sheetId="14" r:id="rId1"/>
    <sheet name="Fertilizer" sheetId="6" r:id="rId2"/>
    <sheet name="Mulch" sheetId="7" r:id="rId3"/>
    <sheet name="Butterfly" sheetId="8" r:id="rId4"/>
  </sheets>
  <definedNames>
    <definedName name="_xlnm._FilterDatabase" localSheetId="0" hidden="1">'Projects &amp; Estimates'!$A$33:$L$98</definedName>
    <definedName name="_xlnm.Print_Area" localSheetId="3">Butterfly!$A$1:$C$23</definedName>
    <definedName name="_xlnm.Print_Area" localSheetId="1">Fertilizer!$A$1:$L$35</definedName>
    <definedName name="_xlnm.Print_Area" localSheetId="2">Mulch!$A$1:$J$76</definedName>
    <definedName name="_xlnm.Print_Area" localSheetId="0">'Projects &amp; Estimates'!$A$2:$L$99</definedName>
    <definedName name="_xlnm.Print_Titles" localSheetId="0">'Projects &amp; Estimates'!$33:$33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4" l="1"/>
  <c r="G34" i="14"/>
  <c r="H95" i="14" l="1"/>
  <c r="H90" i="14" l="1"/>
  <c r="H94" i="14"/>
  <c r="H93" i="14"/>
  <c r="H38" i="14" l="1"/>
  <c r="G87" i="14" l="1"/>
  <c r="G98" i="14" s="1"/>
  <c r="H80" i="14"/>
  <c r="H76" i="14"/>
  <c r="H75" i="14"/>
  <c r="E20" i="7"/>
  <c r="H87" i="14" l="1"/>
  <c r="H98" i="14" s="1"/>
  <c r="E52" i="7" l="1"/>
  <c r="E58" i="7"/>
  <c r="D55" i="7" l="1"/>
  <c r="E54" i="7"/>
  <c r="E50" i="7"/>
  <c r="E49" i="7"/>
  <c r="E45" i="7"/>
  <c r="E46" i="7"/>
  <c r="E44" i="7" l="1"/>
  <c r="E57" i="7" l="1"/>
  <c r="E59" i="7" s="1"/>
  <c r="E60" i="7" s="1"/>
  <c r="J22" i="6" l="1"/>
  <c r="F22" i="6" l="1"/>
  <c r="D22" i="6"/>
  <c r="C20" i="7" l="1"/>
  <c r="F67" i="14" l="1"/>
  <c r="F98" i="14" s="1"/>
  <c r="K34" i="6" l="1"/>
  <c r="K33" i="6"/>
  <c r="K32" i="6"/>
  <c r="K31" i="6"/>
  <c r="H31" i="6"/>
  <c r="H30" i="6"/>
  <c r="H29" i="6"/>
  <c r="K28" i="6"/>
  <c r="F28" i="6"/>
  <c r="H28" i="6" s="1"/>
  <c r="H27" i="6"/>
  <c r="H26" i="6"/>
  <c r="D23" i="6"/>
  <c r="K35" i="6" l="1"/>
</calcChain>
</file>

<file path=xl/sharedStrings.xml><?xml version="1.0" encoding="utf-8"?>
<sst xmlns="http://schemas.openxmlformats.org/spreadsheetml/2006/main" count="614" uniqueCount="324">
  <si>
    <t>Rain barrel/Water harvesting</t>
  </si>
  <si>
    <t>Water feature</t>
  </si>
  <si>
    <t>Pressure wash &amp; seal picnic table.</t>
  </si>
  <si>
    <t>Paint Arbor same as Trellis</t>
  </si>
  <si>
    <t>Trash can w/lid and bags.</t>
  </si>
  <si>
    <t>Sign post "Gardens of SJC Master Gardeners" w/info box.</t>
  </si>
  <si>
    <t>Sandra</t>
  </si>
  <si>
    <t>Category</t>
  </si>
  <si>
    <t>Hardscape</t>
  </si>
  <si>
    <t>Plants</t>
  </si>
  <si>
    <t>Maintenance</t>
  </si>
  <si>
    <t>Vegetable</t>
  </si>
  <si>
    <t>Square feet</t>
  </si>
  <si>
    <t>Butterfly</t>
  </si>
  <si>
    <t>Front</t>
  </si>
  <si>
    <t>Roses</t>
  </si>
  <si>
    <t>Herbs</t>
  </si>
  <si>
    <t>Total</t>
  </si>
  <si>
    <t>Garden</t>
  </si>
  <si>
    <t>http://www.naba.org/chapters/nababest/</t>
  </si>
  <si>
    <t>Butterfly Enthusiasts SE Texas</t>
  </si>
  <si>
    <t>https://monarchjointventure.org/resources/signs-and-displays</t>
  </si>
  <si>
    <t>Signs &amp; Displays</t>
  </si>
  <si>
    <t>http://www.naba.org/ftp/nctx.pdf</t>
  </si>
  <si>
    <t>North Central Texas - Top Host Plants</t>
  </si>
  <si>
    <t>https://theblondegardener.com/2013/08/27/tagging-monarch-butterflies/</t>
  </si>
  <si>
    <t>Butterfly Reference Websites</t>
  </si>
  <si>
    <t>https://hnpat.files.wordpress.com/2015/07/identification-of-milkweeds-in-texas.pdf</t>
  </si>
  <si>
    <t xml:space="preserve">https://monarchbutterflygarden.net/bring-home-the-butterflies-ebook/ </t>
  </si>
  <si>
    <t>Monarch book</t>
  </si>
  <si>
    <t>http://www.naba.org/chapters/nababest/NATIVEHOSTPLANTSFORSOUTHEASTTEXASBUTTERFLIES2006.pdf</t>
  </si>
  <si>
    <t>Arbor Concrete Foundation</t>
  </si>
  <si>
    <t>Measurements</t>
  </si>
  <si>
    <t>Sq. Ft.</t>
  </si>
  <si>
    <t>45 x 45 - Veg 100 + Vitex 325 - Concrete 250</t>
  </si>
  <si>
    <t>Front Door</t>
  </si>
  <si>
    <t>(2) 11 x 3</t>
  </si>
  <si>
    <t>Rose</t>
  </si>
  <si>
    <t>15 x 13 / 2  Triangle</t>
  </si>
  <si>
    <t>Herb</t>
  </si>
  <si>
    <t>4 x 8 + 2 x 16</t>
  </si>
  <si>
    <t>Total Sq. Ft.</t>
  </si>
  <si>
    <t>Divided by 1,000 sq. ft. =</t>
  </si>
  <si>
    <t>Product</t>
  </si>
  <si>
    <t>Recommended</t>
  </si>
  <si>
    <t>lbs. / bag</t>
  </si>
  <si>
    <t>X</t>
  </si>
  <si>
    <t>lbs./ 1,000</t>
  </si>
  <si>
    <t>Bags</t>
  </si>
  <si>
    <t>Subtotal</t>
  </si>
  <si>
    <t>MicroLife Ultimate (Blue)</t>
  </si>
  <si>
    <t>Minimum: 20 lbs./1,000 sq. ft. X 3/year</t>
  </si>
  <si>
    <t xml:space="preserve">20-40 lbs./1,000 sq. ft.   </t>
  </si>
  <si>
    <t>Maximum: 40 lbs./1,000 sq. ft. X 4/year</t>
  </si>
  <si>
    <t xml:space="preserve">Every 3-4 months. </t>
  </si>
  <si>
    <t>Average: 30 lbs./1,000 sq. ft. X 3/year</t>
  </si>
  <si>
    <t>MicroLife Humates Plus (Purple)</t>
  </si>
  <si>
    <t>Minimum: 5 lbs./1,000 sq. ft. X 1/year</t>
  </si>
  <si>
    <t>5-10 lbs./1,000 sq. ft.</t>
  </si>
  <si>
    <t>Maximum: 10 lbs./1,000 sq. ft. X 2/year</t>
  </si>
  <si>
    <t>1-2 times/year</t>
  </si>
  <si>
    <t>Average: 7.5 lbs./1,000 sq. ft. X 1/year</t>
  </si>
  <si>
    <t>New Plants</t>
  </si>
  <si>
    <t>Alfalfa Meal</t>
  </si>
  <si>
    <t xml:space="preserve">   5 lbs./1,000 sq. ft.</t>
  </si>
  <si>
    <t>Green Sand</t>
  </si>
  <si>
    <t xml:space="preserve">   5 lbs./1,000 sq. ft. </t>
  </si>
  <si>
    <t>Kelp Meal</t>
  </si>
  <si>
    <t xml:space="preserve">   5 lbs./2,400 sq. ft.</t>
  </si>
  <si>
    <t>Host Plants for SE Texas</t>
  </si>
  <si>
    <t>Milkweed Identification</t>
  </si>
  <si>
    <t>Monarch Wrangler</t>
  </si>
  <si>
    <t>Organic fertilizer 2018 pre-order (See Fertilizer Tab)</t>
  </si>
  <si>
    <t>Some of my favorite websites.</t>
  </si>
  <si>
    <t>Apply 2 bags March, June &amp; Sept.</t>
  </si>
  <si>
    <t>/yr.</t>
  </si>
  <si>
    <t>Apply 1/2 bag March &amp; Sept.</t>
  </si>
  <si>
    <t>Winter Color</t>
  </si>
  <si>
    <t>Steve</t>
  </si>
  <si>
    <t>Michael</t>
  </si>
  <si>
    <t>Lead</t>
  </si>
  <si>
    <t>Steve &amp; Michael</t>
  </si>
  <si>
    <t>Butterfly Garden Certificate (display)</t>
  </si>
  <si>
    <t>2 Butterfly Signs (need posts)</t>
  </si>
  <si>
    <t>Target Date</t>
  </si>
  <si>
    <t>Estimate</t>
  </si>
  <si>
    <t>Recognition</t>
  </si>
  <si>
    <t>Amendments</t>
  </si>
  <si>
    <t>Irrigation</t>
  </si>
  <si>
    <t>"Real" bird houses</t>
  </si>
  <si>
    <t>Vegetable Garden - Spring</t>
  </si>
  <si>
    <t>Vegetable Garden - Fall</t>
  </si>
  <si>
    <t>Handouts for Box - Summer</t>
  </si>
  <si>
    <t>Handouts for Box - Fall</t>
  </si>
  <si>
    <t>ü</t>
  </si>
  <si>
    <t>Organic fertilizer 2019 pre-order (See Fertilizer Tab) + 5%</t>
  </si>
  <si>
    <t>Apply March, June &amp; Sept.</t>
  </si>
  <si>
    <t>Apply 2 bags Microlife Ultimate</t>
  </si>
  <si>
    <t>Apply March &amp; Sept.</t>
  </si>
  <si>
    <t>1 cup</t>
  </si>
  <si>
    <t>2 T.</t>
  </si>
  <si>
    <t>Summary: Organic Fertilizer Schedule</t>
  </si>
  <si>
    <t>Details:  Organic Fertilizer Schedule</t>
  </si>
  <si>
    <t>Status</t>
  </si>
  <si>
    <t>Team</t>
  </si>
  <si>
    <t>Deb &amp; Dorris</t>
  </si>
  <si>
    <t>Pine needles per Dorris (not hay)</t>
  </si>
  <si>
    <t>Gardens</t>
  </si>
  <si>
    <t>cubic yards</t>
  </si>
  <si>
    <t>Must be shoveled and wheelbarrowed</t>
  </si>
  <si>
    <t>Dbl Ground Aged $4.60/bag</t>
  </si>
  <si>
    <t>Notes</t>
  </si>
  <si>
    <t>Tubing &amp; fittings for Irrigation.</t>
  </si>
  <si>
    <t>Location</t>
  </si>
  <si>
    <t>Tags</t>
  </si>
  <si>
    <t>Handouts</t>
  </si>
  <si>
    <t>Mulch</t>
  </si>
  <si>
    <t>Water Harvesting</t>
  </si>
  <si>
    <t>Vendor</t>
  </si>
  <si>
    <t>Conroe Greenhouses</t>
  </si>
  <si>
    <t>HRS October Sale</t>
  </si>
  <si>
    <t>2018 Project Plan</t>
  </si>
  <si>
    <t>Join Monarch Waystations</t>
  </si>
  <si>
    <t>Wild Ones Grant app 10/15/2018</t>
  </si>
  <si>
    <t xml:space="preserve">https://txmg.org/awards/awards-program/ </t>
  </si>
  <si>
    <t xml:space="preserve">http://www.wildones.org/seeds-for-education/ </t>
  </si>
  <si>
    <t>Actual</t>
  </si>
  <si>
    <t>Apply Fertilizer 3 (August 3rd Thursday)</t>
  </si>
  <si>
    <t>MonarchWatch.org</t>
  </si>
  <si>
    <t>grants.gov</t>
  </si>
  <si>
    <t>Lowes</t>
  </si>
  <si>
    <t>txmg.org</t>
  </si>
  <si>
    <t>npsot.org</t>
  </si>
  <si>
    <t>NWR</t>
  </si>
  <si>
    <t xml:space="preserve">HRS  </t>
  </si>
  <si>
    <t>Water 2 pots by front door, if it hasn't rained.</t>
  </si>
  <si>
    <t>Pull weeds with roots.</t>
  </si>
  <si>
    <t>Pick up trash and dead limbs.</t>
  </si>
  <si>
    <t>Trim dead leaves/limbs from plants.</t>
  </si>
  <si>
    <t>Trim plants away from the concrete path.</t>
  </si>
  <si>
    <t>Clean trenches on the street sides of the building.</t>
  </si>
  <si>
    <t>Blow/Sweep the concrete path, benches and table.</t>
  </si>
  <si>
    <t>Look for bad bugs, stink bugs and aphids.</t>
  </si>
  <si>
    <t>Best to complete in this order.</t>
  </si>
  <si>
    <t>Lightly rake crushed granite.</t>
  </si>
  <si>
    <t>Tools</t>
  </si>
  <si>
    <t>Pruners</t>
  </si>
  <si>
    <t>Apply ant bait/poison.</t>
  </si>
  <si>
    <t>Ant bait.</t>
  </si>
  <si>
    <t>Fingers to smash.</t>
  </si>
  <si>
    <t>Agreements</t>
  </si>
  <si>
    <t>n/a</t>
  </si>
  <si>
    <t>Request CCC Board Approval to trim crepe myrtles.</t>
  </si>
  <si>
    <r>
      <t xml:space="preserve">TMGA award app. Winners at Conf. </t>
    </r>
    <r>
      <rPr>
        <b/>
        <sz val="11"/>
        <color theme="1"/>
        <rFont val="Calibri"/>
        <family val="2"/>
        <scheme val="minor"/>
      </rPr>
      <t>April 5</t>
    </r>
  </si>
  <si>
    <t>Spring clean-up.</t>
  </si>
  <si>
    <t>County 1</t>
  </si>
  <si>
    <t>County 2</t>
  </si>
  <si>
    <t>Microlife</t>
  </si>
  <si>
    <t>Ultimate</t>
  </si>
  <si>
    <t>Humates</t>
  </si>
  <si>
    <t>Mar., June, Sep.</t>
  </si>
  <si>
    <t>Mar., Sep.</t>
  </si>
  <si>
    <t>Example for 2 gal. Plant</t>
  </si>
  <si>
    <t>1/2 gal.</t>
  </si>
  <si>
    <t>Apply 1/2 bag Microlife Humates*</t>
  </si>
  <si>
    <t>*Humates were added to Herb &amp; Rose Garden beds in 2017.</t>
  </si>
  <si>
    <t>Expanded Shale**</t>
  </si>
  <si>
    <t>**Only needs to be added one time ever.</t>
  </si>
  <si>
    <t>**All beds have been treated except Butterfly.</t>
  </si>
  <si>
    <t>2 Non-Kinky hoses (same as 2017 one)</t>
  </si>
  <si>
    <r>
      <t>FreeMilkweed.Only A.viridis zip 77331.</t>
    </r>
    <r>
      <rPr>
        <b/>
        <sz val="11"/>
        <color theme="1"/>
        <rFont val="Calibri"/>
        <family val="2"/>
        <scheme val="minor"/>
      </rPr>
      <t>Feb.7.</t>
    </r>
  </si>
  <si>
    <t>Pd.?</t>
  </si>
  <si>
    <t>Weeds.</t>
  </si>
  <si>
    <t xml:space="preserve">Fertilizer (February 3rd Thursday). </t>
  </si>
  <si>
    <t>Mulch Fall (See Mulch Tab)  ditto Spring + 5% Inflation</t>
  </si>
  <si>
    <t>7.5 lbs./1K=lbs.</t>
  </si>
  <si>
    <t>Cups</t>
  </si>
  <si>
    <t>June</t>
  </si>
  <si>
    <t>September</t>
  </si>
  <si>
    <r>
      <t>March</t>
    </r>
    <r>
      <rPr>
        <sz val="11"/>
        <color theme="1"/>
        <rFont val="Calibri"/>
        <family val="2"/>
        <scheme val="minor"/>
      </rPr>
      <t xml:space="preserve"> (2/24/18)</t>
    </r>
  </si>
  <si>
    <t>MicroLife Humates &amp; Ultimate</t>
  </si>
  <si>
    <t>HRS Sale Oct.2017</t>
  </si>
  <si>
    <t>Apply new plants</t>
  </si>
  <si>
    <t>Native Aged Double Ground $28/cu. yd.</t>
  </si>
  <si>
    <t>Schedule:</t>
  </si>
  <si>
    <t>30 lbs./1,000 sq.ft.</t>
  </si>
  <si>
    <t>lbs.</t>
  </si>
  <si>
    <t>MATH NOTES:</t>
  </si>
  <si>
    <t>Measurements &amp; Math</t>
  </si>
  <si>
    <t>https://wsfrprograms.fws.gov/Subpages/Pollinators/Pollinators.htm</t>
  </si>
  <si>
    <t>Summary:</t>
  </si>
  <si>
    <t>120 Bags X 40 lbs. = 4,800 lbs.</t>
  </si>
  <si>
    <t>Who will pick up?</t>
  </si>
  <si>
    <t>Trash bags, Twine</t>
  </si>
  <si>
    <t>Pruners, Pruning saw, Loppers</t>
  </si>
  <si>
    <t>Leaf rake &amp; Hoe</t>
  </si>
  <si>
    <t>Leaf rake</t>
  </si>
  <si>
    <t>Broom, Blower &amp; Extension cord</t>
  </si>
  <si>
    <t>MONTHLY:</t>
  </si>
  <si>
    <t>1 bag = 2 cubic feet = 40 lbs.</t>
  </si>
  <si>
    <t>1 truckload = 18 cubic yards = 486 cubic feet = 243 bags</t>
  </si>
  <si>
    <t>1 cubic yard = 27 cubic feet = 13.5 bags = 540 lbs.</t>
  </si>
  <si>
    <t>Order Half 2/Year = 120 Bags X $4.60 = $496.80</t>
  </si>
  <si>
    <t>Who</t>
  </si>
  <si>
    <t>Calculations and Math</t>
  </si>
  <si>
    <r>
      <t xml:space="preserve">Standard Price Truckload 18 cubic yards (486 cubic feet) X $25.20 ($28 - 10% Discount) + Delivery $170 = </t>
    </r>
    <r>
      <rPr>
        <b/>
        <sz val="11"/>
        <color theme="1"/>
        <rFont val="Calibri"/>
        <family val="2"/>
        <scheme val="minor"/>
      </rPr>
      <t>$623.60 = Net $34.65/cubic yard</t>
    </r>
  </si>
  <si>
    <t>x</t>
  </si>
  <si>
    <t>Dorris</t>
  </si>
  <si>
    <t>Vicki G.</t>
  </si>
  <si>
    <t>Linda</t>
  </si>
  <si>
    <t>Debbi</t>
  </si>
  <si>
    <t>Karla</t>
  </si>
  <si>
    <t>Cathy Loflin</t>
  </si>
  <si>
    <t>Mike Hemmingway</t>
  </si>
  <si>
    <t>Jeanne</t>
  </si>
  <si>
    <t>pd.</t>
  </si>
  <si>
    <t>Total Mulch + Bags</t>
  </si>
  <si>
    <t>Sold 60 bags</t>
  </si>
  <si>
    <t>5 Pickup loads</t>
  </si>
  <si>
    <t>9 yds. Total</t>
  </si>
  <si>
    <t>4 cubic yards</t>
  </si>
  <si>
    <t>5 cubic yards</t>
  </si>
  <si>
    <t>Net/cubic yard</t>
  </si>
  <si>
    <r>
      <rPr>
        <b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 xml:space="preserve"> we ordered Standard truckload = 9 cubic yards X $25.20 ($28 - 10% Discount) + Delivery $170 =</t>
    </r>
    <r>
      <rPr>
        <b/>
        <sz val="11"/>
        <color theme="1"/>
        <rFont val="Calibri"/>
        <family val="2"/>
        <scheme val="minor"/>
      </rPr>
      <t xml:space="preserve"> $396.80 = Net $44.09/cubic yard</t>
    </r>
  </si>
  <si>
    <t>"     "</t>
  </si>
  <si>
    <t>Nature's Way Resources has 8 different mulches.  The Native Aged Double Ground is the most common.  Also, best value.</t>
  </si>
  <si>
    <t>= Cost per Cubic yard</t>
  </si>
  <si>
    <t>Delivered</t>
  </si>
  <si>
    <t>Bulk 9 cubic yards</t>
  </si>
  <si>
    <t>Bulk 18 cubic yards</t>
  </si>
  <si>
    <t>Bags 9 cubic yards</t>
  </si>
  <si>
    <t>If we ordered . . .</t>
  </si>
  <si>
    <t>Who would pick up 4,800 lbs.?</t>
  </si>
  <si>
    <t>Sandra offered extra mulch to lower the cost/cubic yard for the Garden and at cost as a service first, to the Garden Committee, and secondly, to all MGs.</t>
  </si>
  <si>
    <t>Sold</t>
  </si>
  <si>
    <t xml:space="preserve">Net </t>
  </si>
  <si>
    <t>Finish &amp; Maintain Drip Irrigation.</t>
  </si>
  <si>
    <t>Handout for Meet &amp; Greet</t>
  </si>
  <si>
    <t>Education</t>
  </si>
  <si>
    <t>Diff.</t>
  </si>
  <si>
    <t>FYI:  The Smiths did not purchase any mulch nor benefit in any way, since they continue to make their own.</t>
  </si>
  <si>
    <r>
      <t xml:space="preserve">The only benefit from this effort was that the Sandra was able to reduce the cost/cubic yard from </t>
    </r>
    <r>
      <rPr>
        <b/>
        <sz val="11"/>
        <color theme="1"/>
        <rFont val="Calibri"/>
        <family val="2"/>
        <scheme val="minor"/>
      </rPr>
      <t>$74.09 to $31.12</t>
    </r>
    <r>
      <rPr>
        <sz val="11"/>
        <color theme="1"/>
        <rFont val="Calibri"/>
        <family val="2"/>
        <scheme val="minor"/>
      </rPr>
      <t>.</t>
    </r>
  </si>
  <si>
    <t>Sold half + Bags $</t>
  </si>
  <si>
    <r>
      <t xml:space="preserve">2/22/18 We were given special price for 18 cu. yds. X $23.00 + Delivery 160 = </t>
    </r>
    <r>
      <rPr>
        <b/>
        <sz val="11"/>
        <color theme="1"/>
        <rFont val="Calibri"/>
        <family val="2"/>
        <scheme val="minor"/>
      </rPr>
      <t>$574 = $31.89/cubic yard</t>
    </r>
  </si>
  <si>
    <t>11/19/17 Team voted to purchase 120 Bags Native Aged Dbl Ground Mulch from NWR. Pickup/delivery was not discussed.</t>
  </si>
  <si>
    <t>1st Come, 1st Served</t>
  </si>
  <si>
    <t>Amt.</t>
  </si>
  <si>
    <t>---</t>
  </si>
  <si>
    <t>486 cubic feet / 2 cu. ft. per bag = 243 bags = 120 bags 2 times/year</t>
  </si>
  <si>
    <t>+ Time &amp; Gas to Pick Up or + $170 Delivery</t>
  </si>
  <si>
    <r>
      <t xml:space="preserve">120 bags X $4.60 less 10% Discount = </t>
    </r>
    <r>
      <rPr>
        <b/>
        <sz val="11"/>
        <color theme="1"/>
        <rFont val="Calibri"/>
        <family val="2"/>
        <scheme val="minor"/>
      </rPr>
      <t>$496.80</t>
    </r>
  </si>
  <si>
    <t>Mulch Spring + Bags - Sold mulch</t>
  </si>
  <si>
    <t>YTD Totals</t>
  </si>
  <si>
    <r>
      <t>Pollinator grant app.</t>
    </r>
    <r>
      <rPr>
        <sz val="11"/>
        <color theme="1"/>
        <rFont val="Calibri"/>
        <family val="2"/>
        <scheme val="minor"/>
      </rPr>
      <t xml:space="preserve">  Don't apply.  For 2+ acres.</t>
    </r>
  </si>
  <si>
    <t xml:space="preserve">Mulch for Fall Vegetagle Garden. </t>
  </si>
  <si>
    <t>XXX</t>
  </si>
  <si>
    <t>Replace Tree Face that was vandalized.</t>
  </si>
  <si>
    <t xml:space="preserve"> "Welcome" sign needs glue.</t>
  </si>
  <si>
    <t>Pick up acorns, especially from raised veggie beds, and dig up volunteers which have sprouted.</t>
  </si>
  <si>
    <t>Hat, Gloves, Cushion to kneel on, Bug spray, Sweat towel, Water/Beverage of choice.</t>
  </si>
  <si>
    <t>Will trim per ArborTrue advice.</t>
  </si>
  <si>
    <t>Only new gardens who need funds.</t>
  </si>
  <si>
    <r>
      <t xml:space="preserve">Bring Back the Monarchs Grant. </t>
    </r>
    <r>
      <rPr>
        <b/>
        <strike/>
        <sz val="11"/>
        <color theme="1"/>
        <rFont val="Calibri"/>
        <family val="2"/>
        <scheme val="minor"/>
      </rPr>
      <t xml:space="preserve"> March 1.</t>
    </r>
  </si>
  <si>
    <t>Butterfly Puddler</t>
  </si>
  <si>
    <r>
      <rPr>
        <b/>
        <sz val="11"/>
        <color rgb="FF008000"/>
        <rFont val="Calibri"/>
        <family val="2"/>
        <scheme val="minor"/>
      </rPr>
      <t>WorkDay:</t>
    </r>
    <r>
      <rPr>
        <sz val="11"/>
        <color rgb="FF008000"/>
        <rFont val="Calibri"/>
        <family val="2"/>
        <scheme val="minor"/>
      </rPr>
      <t xml:space="preserve">  Cancelled due to Weather</t>
    </r>
  </si>
  <si>
    <r>
      <rPr>
        <b/>
        <sz val="11"/>
        <color rgb="FF008000"/>
        <rFont val="Calibri"/>
        <family val="2"/>
        <scheme val="minor"/>
      </rPr>
      <t>WorkDay:</t>
    </r>
    <r>
      <rPr>
        <sz val="11"/>
        <color rgb="FF008000"/>
        <rFont val="Calibri"/>
        <family val="2"/>
        <scheme val="minor"/>
      </rPr>
      <t xml:space="preserve">  Spring pruning.</t>
    </r>
  </si>
  <si>
    <r>
      <t xml:space="preserve">WorkDay: </t>
    </r>
    <r>
      <rPr>
        <sz val="11"/>
        <color rgb="FF008000"/>
        <rFont val="Calibri"/>
        <family val="2"/>
        <scheme val="minor"/>
      </rPr>
      <t xml:space="preserve"> Mulch</t>
    </r>
  </si>
  <si>
    <t>CANCELLED</t>
  </si>
  <si>
    <t>Our budget was $575, the actual cost was $280.04, resulting in a savings of $294.96.</t>
  </si>
  <si>
    <t>Sissy Prigmore</t>
  </si>
  <si>
    <t>D. P. Ward</t>
  </si>
  <si>
    <t>Dorris, Debbi, Kathy M., Vicki G., Sandra</t>
  </si>
  <si>
    <r>
      <rPr>
        <sz val="8"/>
        <rFont val="Calibri"/>
        <family val="2"/>
        <scheme val="minor"/>
      </rPr>
      <t>Only for 2+ acres.</t>
    </r>
    <r>
      <rPr>
        <u/>
        <sz val="8"/>
        <color theme="10"/>
        <rFont val="Calibri"/>
        <family val="2"/>
        <scheme val="minor"/>
      </rPr>
      <t xml:space="preserve"> https://www.grants.gov/web/grants/search-grants.html?keywords=pollinator </t>
    </r>
  </si>
  <si>
    <t>Kathy M., Vicki, Carol, Sandra</t>
  </si>
  <si>
    <t>Personal Pack List:</t>
  </si>
  <si>
    <t>Chairman Tool Box:</t>
  </si>
  <si>
    <t>Mexican firebush (by Orchid tree) - Wait &amp; see.</t>
  </si>
  <si>
    <t>Vitex: Suckers need to be removed.</t>
  </si>
  <si>
    <t>For 1 gal. plant, add 1 c. green sand, 1 c. alfalfa meal, 1/4 c. kelp.  Half that amount for smaller plants.</t>
  </si>
  <si>
    <t>New/Moved Plants: When planting, dig all holes twice as wide and 1-1/2 as deep as the original pot.  Fill hole with water.</t>
  </si>
  <si>
    <t>Replace hose nozzle that broke, by Almond Verbena.</t>
  </si>
  <si>
    <r>
      <t>WorkDay:</t>
    </r>
    <r>
      <rPr>
        <sz val="11"/>
        <color rgb="FF008000"/>
        <rFont val="Calibri"/>
        <family val="2"/>
        <scheme val="minor"/>
      </rPr>
      <t xml:space="preserve">  See Maintenance List.</t>
    </r>
  </si>
  <si>
    <t>Frost Damage: Many plants don't show any signs of life.  Remember last year a hibiscus emerged 10 months after the last freeze.  Be patient.</t>
  </si>
  <si>
    <r>
      <t xml:space="preserve">Bay Laurel Nobilis (Herb Garden) - Died before the freeze and needs to be replaced. </t>
    </r>
    <r>
      <rPr>
        <b/>
        <sz val="11"/>
        <color rgb="FFFF0000"/>
        <rFont val="Calibri"/>
        <family val="2"/>
        <scheme val="minor"/>
      </rPr>
      <t>BUY.</t>
    </r>
  </si>
  <si>
    <t>B4 Tea</t>
  </si>
  <si>
    <t>Budget</t>
  </si>
  <si>
    <t>Submit 2019 Budget to Executive Committee.</t>
  </si>
  <si>
    <t>Weed digger, Scuffle hoe, RoundUp</t>
  </si>
  <si>
    <t>Spray stubborn weeds like nutgrass, oxalis and volunteer trees with RoundUp.</t>
  </si>
  <si>
    <t>Orchid tree, Bauhinia mexicana - May not be dead, but is a tropical and doesn't perform well.  Will replace in the future with native perennial plant.</t>
  </si>
  <si>
    <t>Prune Roses.</t>
  </si>
  <si>
    <t>The Bluebonnets were only planted in the Herb Garden and the triangle Rose Garden.</t>
  </si>
  <si>
    <t>Pull/push the mulch away from the concrete path for drainage.</t>
  </si>
  <si>
    <t>Shovel, Hoe, Pitch fork, Rake</t>
  </si>
  <si>
    <t xml:space="preserve">Please don't pull "weeds" unless you know what they are.  </t>
  </si>
  <si>
    <r>
      <t xml:space="preserve">Zephyranthes candida, Fairy Lilies, is planted only around the border in the triangle &amp; the circular rose gardens. </t>
    </r>
    <r>
      <rPr>
        <sz val="11"/>
        <color theme="1"/>
        <rFont val="Calibri"/>
        <family val="2"/>
        <scheme val="minor"/>
      </rPr>
      <t>They resemble Onion Weed &amp; Nutgrass.</t>
    </r>
  </si>
  <si>
    <t>If in doubt, just leave them in these two areas.  It does little good to pull either of these weeds or oxalis (looks like clover), if you don't get the bulbs.</t>
  </si>
  <si>
    <t>Crepe Myrtle: 3/18  Arbor True advised that removing 1 or 2 trunks from crepe myrtles will stress them.  Need to remove only spent blooms &amp; suckers.</t>
  </si>
  <si>
    <t xml:space="preserve">Almond Verbena: I think the ants are killing the Almond Verbena.  I have put out ant bait very frequently.  The ants are still there.  </t>
  </si>
  <si>
    <t xml:space="preserve">Green sand, Alfalfa and Kelp are by the picnic table. </t>
  </si>
  <si>
    <t>Trees - Raise canopy.</t>
  </si>
  <si>
    <r>
      <t>Handouts for Box - Spring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>No box.</t>
    </r>
  </si>
  <si>
    <t>?</t>
  </si>
  <si>
    <t>Steve/Team</t>
  </si>
  <si>
    <t>Apply Fertilizer 2 (May 3rd Thursday) + Iron-Gardenias</t>
  </si>
  <si>
    <t>WorkDay/Meeting:  Need Leads &amp; Target Dates.</t>
  </si>
  <si>
    <t>Garden signs, Envelopes for seeds, Twine, Ant bait, Trash bags.  (in CCC storage closet)</t>
  </si>
  <si>
    <t>Butterfly plants 2 (See Butterfly Tab) for Fall.</t>
  </si>
  <si>
    <t>Paw Paw</t>
  </si>
  <si>
    <t xml:space="preserve">Mulch for Spring Vegetable Garden. </t>
  </si>
  <si>
    <t>Dig up Daylilies</t>
  </si>
  <si>
    <t>Rose/Butterfly</t>
  </si>
  <si>
    <t>Pd.1</t>
  </si>
  <si>
    <t>Pd.2</t>
  </si>
  <si>
    <t>Plant tags + Labels + PostNet</t>
  </si>
  <si>
    <t>Iron &amp; Ant Killer</t>
  </si>
  <si>
    <t>Pd.3</t>
  </si>
  <si>
    <t>Put ant kill on ant mounds.</t>
  </si>
  <si>
    <t>Butterfly plants 1: Cockrell + Conroe Greenhouses</t>
  </si>
  <si>
    <t>C. Farm &amp; Ranch</t>
  </si>
  <si>
    <t>Pd.4</t>
  </si>
  <si>
    <t>Could get stolen.</t>
  </si>
  <si>
    <r>
      <t xml:space="preserve">TEAM MEMBERS 3/01/2018:  </t>
    </r>
    <r>
      <rPr>
        <sz val="11"/>
        <color theme="1"/>
        <rFont val="Calibri"/>
        <family val="2"/>
        <scheme val="minor"/>
      </rPr>
      <t xml:space="preserve">Kathy M., Steve, Darchele, Ceil, Debbi, Dorris, Michael, Sandra. </t>
    </r>
    <r>
      <rPr>
        <b/>
        <sz val="11"/>
        <color theme="1"/>
        <rFont val="Calibri"/>
        <family val="2"/>
        <scheme val="minor"/>
      </rPr>
      <t>INTERNS:</t>
    </r>
    <r>
      <rPr>
        <sz val="11"/>
        <color theme="1"/>
        <rFont val="Calibri"/>
        <family val="2"/>
        <scheme val="minor"/>
      </rPr>
      <t xml:space="preserve">  Vicki M., Carol.</t>
    </r>
  </si>
  <si>
    <t>SOME OF THE LISTED PROJECTS MAY NOT BE COMPLETED THIS YEAR IF NO ONE VOLUNTEERS TO TAKE THE LEAD.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</si>
</sst>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"/>
    <numFmt numFmtId="165" formatCode="m/d;@"/>
    <numFmt numFmtId="166" formatCode="_(* #,##0_);_(* \(#,##0\);_(* &quot;-&quot;??_);_(@_)"/>
    <numFmt numFmtId="167" formatCode="mm/dd/yy;@"/>
    <numFmt numFmtId="168" formatCode="0.0"/>
    <numFmt numFmtId="169" formatCode="&quot;$&quot;#,##0.00"/>
    <numFmt numFmtId="170" formatCode="0_);[Red]\(0\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234D20"/>
      <name val="Arial"/>
      <family val="2"/>
    </font>
    <font>
      <b/>
      <sz val="11"/>
      <color rgb="FF234D20"/>
      <name val="Arial"/>
      <family val="2"/>
    </font>
    <font>
      <i/>
      <sz val="11"/>
      <color rgb="FF234D2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2"/>
      <name val="Wingdings"/>
      <charset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3">
    <xf numFmtId="0" fontId="0" fillId="0" borderId="0" xfId="0"/>
    <xf numFmtId="0" fontId="0" fillId="0" borderId="1" xfId="0" applyFont="1" applyBorder="1"/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166" fontId="0" fillId="0" borderId="1" xfId="2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167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3" fontId="3" fillId="0" borderId="1" xfId="0" applyNumberFormat="1" applyFont="1" applyBorder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Fill="1" applyBorder="1"/>
    <xf numFmtId="1" fontId="3" fillId="0" borderId="1" xfId="0" applyNumberFormat="1" applyFont="1" applyFill="1" applyBorder="1"/>
    <xf numFmtId="168" fontId="4" fillId="0" borderId="1" xfId="0" applyNumberFormat="1" applyFont="1" applyFill="1" applyBorder="1"/>
    <xf numFmtId="169" fontId="3" fillId="0" borderId="1" xfId="0" applyNumberFormat="1" applyFont="1" applyBorder="1"/>
    <xf numFmtId="164" fontId="0" fillId="0" borderId="1" xfId="0" applyNumberFormat="1" applyFont="1" applyBorder="1" applyAlignment="1">
      <alignment horizontal="left"/>
    </xf>
    <xf numFmtId="164" fontId="2" fillId="0" borderId="1" xfId="1" applyNumberFormat="1" applyBorder="1" applyAlignment="1">
      <alignment horizontal="left"/>
    </xf>
    <xf numFmtId="164" fontId="2" fillId="0" borderId="1" xfId="1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7" fontId="3" fillId="0" borderId="1" xfId="0" quotePrefix="1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0" fillId="0" borderId="1" xfId="0" applyFill="1" applyBorder="1"/>
    <xf numFmtId="0" fontId="0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169" fontId="0" fillId="0" borderId="1" xfId="0" applyNumberFormat="1" applyBorder="1"/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top" indent="1"/>
    </xf>
    <xf numFmtId="0" fontId="8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quotePrefix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2" xfId="0" applyFont="1" applyBorder="1" applyAlignment="1">
      <alignment horizontal="center" wrapText="1"/>
    </xf>
    <xf numFmtId="168" fontId="3" fillId="0" borderId="2" xfId="0" applyNumberFormat="1" applyFont="1" applyBorder="1"/>
    <xf numFmtId="1" fontId="3" fillId="0" borderId="2" xfId="0" applyNumberFormat="1" applyFont="1" applyBorder="1"/>
    <xf numFmtId="0" fontId="0" fillId="0" borderId="1" xfId="0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3" fillId="0" borderId="1" xfId="0" applyFont="1" applyBorder="1"/>
    <xf numFmtId="0" fontId="16" fillId="0" borderId="1" xfId="0" applyFont="1" applyFill="1" applyBorder="1" applyAlignment="1">
      <alignment horizontal="justify" vertical="center"/>
    </xf>
    <xf numFmtId="0" fontId="13" fillId="0" borderId="1" xfId="0" quotePrefix="1" applyFont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/>
    <xf numFmtId="0" fontId="0" fillId="0" borderId="2" xfId="0" applyFill="1" applyBorder="1"/>
    <xf numFmtId="0" fontId="2" fillId="0" borderId="1" xfId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left"/>
    </xf>
    <xf numFmtId="167" fontId="17" fillId="0" borderId="1" xfId="0" quotePrefix="1" applyNumberFormat="1" applyFont="1" applyFill="1" applyBorder="1" applyAlignment="1">
      <alignment horizontal="left"/>
    </xf>
    <xf numFmtId="167" fontId="17" fillId="0" borderId="1" xfId="0" applyNumberFormat="1" applyFont="1" applyFill="1" applyBorder="1" applyAlignment="1">
      <alignment horizontal="left"/>
    </xf>
    <xf numFmtId="167" fontId="0" fillId="0" borderId="1" xfId="0" quotePrefix="1" applyNumberFormat="1" applyFont="1" applyFill="1" applyBorder="1" applyAlignment="1">
      <alignment horizontal="left"/>
    </xf>
    <xf numFmtId="167" fontId="11" fillId="0" borderId="1" xfId="0" quotePrefix="1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/>
    <xf numFmtId="167" fontId="0" fillId="0" borderId="1" xfId="0" quotePrefix="1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4" fillId="0" borderId="0" xfId="0" applyFont="1" applyFill="1" applyBorder="1" applyAlignment="1">
      <alignment horizontal="left" vertical="center"/>
    </xf>
    <xf numFmtId="0" fontId="1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wrapText="1"/>
    </xf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4" fontId="1" fillId="0" borderId="11" xfId="0" applyNumberFormat="1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/>
    <xf numFmtId="0" fontId="5" fillId="0" borderId="5" xfId="0" applyFont="1" applyBorder="1"/>
    <xf numFmtId="0" fontId="12" fillId="0" borderId="1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2" fillId="0" borderId="8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/>
    <xf numFmtId="0" fontId="0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8" fontId="3" fillId="2" borderId="2" xfId="0" applyNumberFormat="1" applyFont="1" applyFill="1" applyBorder="1"/>
    <xf numFmtId="168" fontId="3" fillId="2" borderId="1" xfId="0" applyNumberFormat="1" applyFont="1" applyFill="1" applyBorder="1"/>
    <xf numFmtId="1" fontId="3" fillId="2" borderId="1" xfId="0" applyNumberFormat="1" applyFont="1" applyFill="1" applyBorder="1"/>
    <xf numFmtId="168" fontId="4" fillId="2" borderId="1" xfId="0" applyNumberFormat="1" applyFont="1" applyFill="1" applyBorder="1"/>
    <xf numFmtId="1" fontId="4" fillId="2" borderId="1" xfId="0" applyNumberFormat="1" applyFont="1" applyFill="1" applyBorder="1"/>
    <xf numFmtId="169" fontId="3" fillId="2" borderId="1" xfId="0" applyNumberFormat="1" applyFont="1" applyFill="1" applyBorder="1"/>
    <xf numFmtId="169" fontId="3" fillId="2" borderId="1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1" fillId="0" borderId="5" xfId="0" applyNumberFormat="1" applyFont="1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1" fillId="0" borderId="20" xfId="0" applyFont="1" applyBorder="1"/>
    <xf numFmtId="0" fontId="1" fillId="0" borderId="11" xfId="0" applyFont="1" applyBorder="1" applyAlignment="1">
      <alignment horizontal="center" wrapText="1"/>
    </xf>
    <xf numFmtId="169" fontId="1" fillId="0" borderId="11" xfId="0" applyNumberFormat="1" applyFont="1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Fill="1" applyBorder="1"/>
    <xf numFmtId="3" fontId="0" fillId="0" borderId="1" xfId="0" applyNumberFormat="1" applyFill="1" applyBorder="1"/>
    <xf numFmtId="0" fontId="5" fillId="2" borderId="9" xfId="0" applyFont="1" applyFill="1" applyBorder="1" applyAlignment="1">
      <alignment horizontal="center" wrapText="1"/>
    </xf>
    <xf numFmtId="0" fontId="3" fillId="0" borderId="21" xfId="0" applyFont="1" applyBorder="1"/>
    <xf numFmtId="0" fontId="5" fillId="0" borderId="11" xfId="0" applyFont="1" applyBorder="1"/>
    <xf numFmtId="0" fontId="5" fillId="2" borderId="17" xfId="0" applyFont="1" applyFill="1" applyBorder="1"/>
    <xf numFmtId="0" fontId="1" fillId="2" borderId="17" xfId="0" applyFont="1" applyFill="1" applyBorder="1"/>
    <xf numFmtId="0" fontId="18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18" fillId="0" borderId="8" xfId="0" applyFont="1" applyFill="1" applyBorder="1" applyAlignment="1">
      <alignment horizontal="center"/>
    </xf>
    <xf numFmtId="169" fontId="1" fillId="0" borderId="1" xfId="0" applyNumberFormat="1" applyFont="1" applyBorder="1"/>
    <xf numFmtId="0" fontId="10" fillId="0" borderId="1" xfId="0" applyFont="1" applyFill="1" applyBorder="1"/>
    <xf numFmtId="0" fontId="1" fillId="0" borderId="1" xfId="0" applyFont="1" applyBorder="1" applyAlignment="1"/>
    <xf numFmtId="167" fontId="1" fillId="0" borderId="1" xfId="0" applyNumberFormat="1" applyFont="1" applyFill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4" xfId="0" applyFont="1" applyBorder="1" applyAlignment="1">
      <alignment horizontal="center" wrapText="1"/>
    </xf>
    <xf numFmtId="0" fontId="3" fillId="0" borderId="25" xfId="0" applyFont="1" applyBorder="1"/>
    <xf numFmtId="0" fontId="3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9" fontId="0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right" vertical="center"/>
    </xf>
    <xf numFmtId="0" fontId="13" fillId="0" borderId="2" xfId="0" applyFont="1" applyFill="1" applyBorder="1"/>
    <xf numFmtId="0" fontId="9" fillId="0" borderId="1" xfId="0" applyFont="1" applyFill="1" applyBorder="1"/>
    <xf numFmtId="0" fontId="12" fillId="0" borderId="1" xfId="0" applyFont="1" applyBorder="1"/>
    <xf numFmtId="0" fontId="0" fillId="0" borderId="1" xfId="0" applyBorder="1" applyAlignment="1">
      <alignment horizontal="right"/>
    </xf>
    <xf numFmtId="169" fontId="0" fillId="0" borderId="1" xfId="0" applyNumberFormat="1" applyBorder="1" applyAlignment="1">
      <alignment horizontal="left"/>
    </xf>
    <xf numFmtId="16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5" xfId="0" applyBorder="1"/>
    <xf numFmtId="0" fontId="0" fillId="0" borderId="16" xfId="0" applyBorder="1"/>
    <xf numFmtId="169" fontId="0" fillId="0" borderId="16" xfId="0" applyNumberFormat="1" applyBorder="1"/>
    <xf numFmtId="0" fontId="0" fillId="0" borderId="2" xfId="0" applyBorder="1"/>
    <xf numFmtId="0" fontId="1" fillId="0" borderId="15" xfId="0" applyFont="1" applyBorder="1"/>
    <xf numFmtId="0" fontId="1" fillId="0" borderId="16" xfId="0" applyFont="1" applyBorder="1"/>
    <xf numFmtId="169" fontId="1" fillId="0" borderId="16" xfId="0" applyNumberFormat="1" applyFont="1" applyBorder="1"/>
    <xf numFmtId="0" fontId="1" fillId="0" borderId="2" xfId="0" applyFont="1" applyBorder="1"/>
    <xf numFmtId="0" fontId="1" fillId="0" borderId="0" xfId="0" applyFont="1" applyFill="1"/>
    <xf numFmtId="164" fontId="1" fillId="0" borderId="0" xfId="0" applyNumberFormat="1" applyFont="1"/>
    <xf numFmtId="3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6" xfId="0" quotePrefix="1" applyFon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1" xfId="0" applyNumberFormat="1" applyFont="1" applyFill="1" applyBorder="1"/>
    <xf numFmtId="169" fontId="0" fillId="0" borderId="1" xfId="0" applyNumberFormat="1" applyFill="1" applyBorder="1"/>
    <xf numFmtId="169" fontId="1" fillId="0" borderId="16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quotePrefix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38" fontId="1" fillId="0" borderId="1" xfId="0" applyNumberFormat="1" applyFont="1" applyFill="1" applyBorder="1"/>
    <xf numFmtId="38" fontId="0" fillId="0" borderId="1" xfId="0" applyNumberFormat="1" applyFont="1" applyFill="1" applyBorder="1" applyAlignment="1">
      <alignment horizontal="right"/>
    </xf>
    <xf numFmtId="38" fontId="0" fillId="0" borderId="1" xfId="0" applyNumberFormat="1" applyFont="1" applyFill="1" applyBorder="1"/>
    <xf numFmtId="38" fontId="0" fillId="0" borderId="1" xfId="0" quotePrefix="1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vertical="top"/>
    </xf>
    <xf numFmtId="38" fontId="0" fillId="0" borderId="1" xfId="0" applyNumberForma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15" fillId="0" borderId="1" xfId="0" applyFont="1" applyFill="1" applyBorder="1" applyAlignment="1">
      <alignment horizontal="center" wrapText="1"/>
    </xf>
    <xf numFmtId="38" fontId="22" fillId="0" borderId="1" xfId="0" applyNumberFormat="1" applyFont="1" applyFill="1" applyBorder="1"/>
    <xf numFmtId="164" fontId="22" fillId="0" borderId="1" xfId="0" quotePrefix="1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38" fontId="0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64" fontId="1" fillId="0" borderId="1" xfId="0" applyNumberFormat="1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textRotation="90"/>
    </xf>
    <xf numFmtId="0" fontId="1" fillId="0" borderId="1" xfId="0" applyFont="1" applyFill="1" applyBorder="1" applyAlignment="1">
      <alignment horizontal="left" vertical="top"/>
    </xf>
    <xf numFmtId="49" fontId="1" fillId="0" borderId="1" xfId="0" quotePrefix="1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38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21" fillId="0" borderId="1" xfId="1" applyFont="1" applyFill="1" applyBorder="1" applyAlignment="1">
      <alignment horizontal="left"/>
    </xf>
    <xf numFmtId="0" fontId="21" fillId="0" borderId="1" xfId="1" applyFont="1" applyFill="1" applyBorder="1" applyAlignment="1">
      <alignment vertical="center"/>
    </xf>
    <xf numFmtId="0" fontId="23" fillId="0" borderId="1" xfId="0" applyFont="1" applyFill="1" applyBorder="1"/>
    <xf numFmtId="167" fontId="22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167" fontId="24" fillId="0" borderId="1" xfId="0" quotePrefix="1" applyNumberFormat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15" fillId="0" borderId="1" xfId="0" applyFont="1" applyFill="1" applyBorder="1"/>
    <xf numFmtId="167" fontId="10" fillId="0" borderId="1" xfId="0" quotePrefix="1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4" fontId="0" fillId="0" borderId="0" xfId="0" applyNumberFormat="1" applyFont="1" applyFill="1"/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left"/>
    </xf>
    <xf numFmtId="4" fontId="10" fillId="0" borderId="1" xfId="0" quotePrefix="1" applyNumberFormat="1" applyFont="1" applyFill="1" applyBorder="1" applyAlignment="1">
      <alignment horizontal="left"/>
    </xf>
    <xf numFmtId="0" fontId="12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38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21" fillId="0" borderId="1" xfId="1" applyFont="1" applyFill="1" applyBorder="1"/>
    <xf numFmtId="49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15" fillId="0" borderId="23" xfId="0" applyFont="1" applyFill="1" applyBorder="1"/>
    <xf numFmtId="0" fontId="10" fillId="0" borderId="23" xfId="0" applyFont="1" applyFill="1" applyBorder="1"/>
    <xf numFmtId="167" fontId="0" fillId="0" borderId="23" xfId="0" quotePrefix="1" applyNumberFormat="1" applyFont="1" applyFill="1" applyBorder="1" applyAlignment="1">
      <alignment horizontal="left"/>
    </xf>
    <xf numFmtId="165" fontId="0" fillId="0" borderId="23" xfId="0" applyNumberFormat="1" applyFont="1" applyFill="1" applyBorder="1" applyAlignment="1">
      <alignment horizontal="left"/>
    </xf>
    <xf numFmtId="165" fontId="0" fillId="0" borderId="23" xfId="0" applyNumberFormat="1" applyFont="1" applyFill="1" applyBorder="1" applyAlignment="1">
      <alignment horizontal="left" wrapText="1"/>
    </xf>
    <xf numFmtId="38" fontId="0" fillId="0" borderId="23" xfId="0" applyNumberFormat="1" applyFont="1" applyFill="1" applyBorder="1"/>
    <xf numFmtId="38" fontId="0" fillId="0" borderId="23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center"/>
    </xf>
    <xf numFmtId="167" fontId="10" fillId="0" borderId="23" xfId="0" quotePrefix="1" applyNumberFormat="1" applyFont="1" applyFill="1" applyBorder="1" applyAlignment="1">
      <alignment horizontal="left"/>
    </xf>
    <xf numFmtId="165" fontId="10" fillId="0" borderId="23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167" fontId="0" fillId="0" borderId="26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left" wrapText="1"/>
    </xf>
    <xf numFmtId="38" fontId="0" fillId="0" borderId="26" xfId="0" applyNumberFormat="1" applyFont="1" applyFill="1" applyBorder="1"/>
    <xf numFmtId="164" fontId="0" fillId="0" borderId="26" xfId="0" quotePrefix="1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21" fillId="0" borderId="26" xfId="1" applyFont="1" applyFill="1" applyBorder="1" applyAlignment="1">
      <alignment horizontal="left"/>
    </xf>
    <xf numFmtId="167" fontId="12" fillId="0" borderId="1" xfId="0" applyNumberFormat="1" applyFont="1" applyFill="1" applyBorder="1" applyAlignment="1">
      <alignment horizontal="left"/>
    </xf>
    <xf numFmtId="167" fontId="12" fillId="0" borderId="1" xfId="0" quotePrefix="1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67" fontId="22" fillId="0" borderId="1" xfId="0" quotePrefix="1" applyNumberFormat="1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left"/>
    </xf>
    <xf numFmtId="38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170" fontId="0" fillId="0" borderId="26" xfId="0" quotePrefix="1" applyNumberFormat="1" applyFont="1" applyFill="1" applyBorder="1" applyAlignment="1">
      <alignment horizontal="right"/>
    </xf>
    <xf numFmtId="170" fontId="0" fillId="0" borderId="1" xfId="0" quotePrefix="1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0" fillId="0" borderId="15" xfId="0" quotePrefix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FFFF99"/>
      <color rgb="FF33CC33"/>
      <color rgb="FFEAE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ng.com/images/search?view=detailV2&amp;ccid=atd7ehWE&amp;id=735B60C871A001C057588F7C97B31DB9F68FA796&amp;thid=OIP.atd7ehWEc62lAawe15q31QHaFL&amp;mediaurl=http://www2.sluh.org/bioweb/nh/plants/nutgrass.jpg&amp;exph=489&amp;expw=700&amp;q=nutgrass&amp;simid=608049624863080503&amp;selectedIndex=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10</xdr:col>
      <xdr:colOff>327660</xdr:colOff>
      <xdr:row>17</xdr:row>
      <xdr:rowOff>152400</xdr:rowOff>
    </xdr:to>
    <xdr:sp macro="" textlink="">
      <xdr:nvSpPr>
        <xdr:cNvPr id="1027" name="emb3612366FD" descr="Image result for nutgras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53EB207-8646-41A9-8F70-7BF241B8689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280160"/>
          <a:ext cx="2849880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nts.gov/web/grants/search-grants.html?keywords=pollinator" TargetMode="External"/><Relationship Id="rId2" Type="http://schemas.openxmlformats.org/officeDocument/2006/relationships/hyperlink" Target="http://www.wildones.org/seeds-for-education/" TargetMode="External"/><Relationship Id="rId1" Type="http://schemas.openxmlformats.org/officeDocument/2006/relationships/hyperlink" Target="https://txmg.org/awards/awards-progra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sfrprograms.fws.gov/Subpages/Pollinators/Pollinator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octordirt.org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onarchjointventure.org/resources/signs-and-displays" TargetMode="External"/><Relationship Id="rId7" Type="http://schemas.openxmlformats.org/officeDocument/2006/relationships/hyperlink" Target="http://www.naba.org/ftp/nctx.pdf" TargetMode="External"/><Relationship Id="rId2" Type="http://schemas.openxmlformats.org/officeDocument/2006/relationships/hyperlink" Target="https://theblondegardener.com/2013/08/27/tagging-monarch-butterflies/" TargetMode="External"/><Relationship Id="rId1" Type="http://schemas.openxmlformats.org/officeDocument/2006/relationships/hyperlink" Target="https://hnpat.files.wordpress.com/2015/07/identification-of-milkweeds-in-texas.pdf" TargetMode="External"/><Relationship Id="rId6" Type="http://schemas.openxmlformats.org/officeDocument/2006/relationships/hyperlink" Target="http://www.naba.org/chapters/nababest/NATIVEHOSTPLANTSFORSOUTHEASTTEXASBUTTERFLIES2006.pdf" TargetMode="External"/><Relationship Id="rId5" Type="http://schemas.openxmlformats.org/officeDocument/2006/relationships/hyperlink" Target="https://monarchbutterflygarden.net/bring-home-the-butterflies-ebook/" TargetMode="External"/><Relationship Id="rId4" Type="http://schemas.openxmlformats.org/officeDocument/2006/relationships/hyperlink" Target="http://www.naba.org/chapters/nabab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workbookViewId="0">
      <selection activeCell="D78" sqref="D78"/>
    </sheetView>
  </sheetViews>
  <sheetFormatPr defaultColWidth="9.140625" defaultRowHeight="15" x14ac:dyDescent="0.25"/>
  <cols>
    <col min="1" max="1" width="2.7109375" style="145" customWidth="1"/>
    <col min="2" max="2" width="8.7109375" style="145" customWidth="1"/>
    <col min="3" max="3" width="8.7109375" style="217" customWidth="1"/>
    <col min="4" max="4" width="39.7109375" style="216" customWidth="1"/>
    <col min="5" max="5" width="8.7109375" style="227" customWidth="1"/>
    <col min="6" max="7" width="8.7109375" style="199" customWidth="1"/>
    <col min="8" max="8" width="7.28515625" style="195" customWidth="1"/>
    <col min="9" max="9" width="5.42578125" style="45" customWidth="1"/>
    <col min="10" max="11" width="6.7109375" style="217" customWidth="1"/>
    <col min="12" max="12" width="31.28515625" style="220" customWidth="1"/>
    <col min="13" max="16384" width="9.140625" style="42"/>
  </cols>
  <sheetData>
    <row r="1" spans="1:12" x14ac:dyDescent="0.25">
      <c r="A1" s="165" t="s">
        <v>322</v>
      </c>
    </row>
    <row r="2" spans="1:12" x14ac:dyDescent="0.25">
      <c r="A2" s="212" t="s">
        <v>198</v>
      </c>
      <c r="B2" s="213"/>
      <c r="C2" s="214" t="s">
        <v>143</v>
      </c>
      <c r="D2" s="214"/>
      <c r="E2" s="215" t="s">
        <v>145</v>
      </c>
      <c r="F2" s="194"/>
      <c r="G2" s="194"/>
      <c r="I2" s="191"/>
      <c r="J2" s="70"/>
      <c r="K2" s="70"/>
      <c r="L2" s="70"/>
    </row>
    <row r="3" spans="1:12" x14ac:dyDescent="0.25">
      <c r="B3" s="78">
        <v>1</v>
      </c>
      <c r="C3" s="216" t="s">
        <v>136</v>
      </c>
      <c r="D3" s="217"/>
      <c r="E3" s="218" t="s">
        <v>287</v>
      </c>
      <c r="F3" s="194"/>
      <c r="G3" s="194"/>
      <c r="I3" s="191"/>
      <c r="J3" s="70"/>
      <c r="K3" s="70"/>
      <c r="L3" s="70"/>
    </row>
    <row r="4" spans="1:12" s="201" customFormat="1" x14ac:dyDescent="0.25">
      <c r="A4" s="46"/>
      <c r="B4" s="46"/>
      <c r="C4" s="208" t="s">
        <v>294</v>
      </c>
      <c r="D4" s="208"/>
      <c r="E4" s="208"/>
      <c r="F4" s="211"/>
      <c r="G4" s="211"/>
      <c r="H4" s="195"/>
      <c r="I4" s="210"/>
      <c r="J4" s="208"/>
      <c r="K4" s="208"/>
      <c r="L4" s="207"/>
    </row>
    <row r="5" spans="1:12" s="201" customFormat="1" x14ac:dyDescent="0.25">
      <c r="A5" s="46"/>
      <c r="B5" s="46"/>
      <c r="C5" s="285" t="s">
        <v>291</v>
      </c>
      <c r="D5" s="208"/>
      <c r="E5" s="208"/>
      <c r="F5" s="211"/>
      <c r="G5" s="211"/>
      <c r="H5" s="195"/>
      <c r="I5" s="210"/>
      <c r="J5" s="208"/>
      <c r="K5" s="208"/>
      <c r="L5" s="207"/>
    </row>
    <row r="6" spans="1:12" s="201" customFormat="1" x14ac:dyDescent="0.25">
      <c r="A6" s="46"/>
      <c r="B6" s="46"/>
      <c r="C6" s="285" t="s">
        <v>295</v>
      </c>
      <c r="D6" s="208"/>
      <c r="E6" s="208"/>
      <c r="F6" s="211"/>
      <c r="G6" s="211"/>
      <c r="H6" s="195"/>
      <c r="I6" s="210"/>
      <c r="J6" s="208"/>
      <c r="K6" s="208"/>
      <c r="L6" s="207"/>
    </row>
    <row r="7" spans="1:12" s="201" customFormat="1" x14ac:dyDescent="0.25">
      <c r="A7" s="46"/>
      <c r="B7" s="46"/>
      <c r="C7" s="208" t="s">
        <v>296</v>
      </c>
      <c r="D7" s="208"/>
      <c r="E7" s="208"/>
      <c r="F7" s="211"/>
      <c r="G7" s="211"/>
      <c r="H7" s="195"/>
      <c r="I7" s="210"/>
      <c r="J7" s="208"/>
      <c r="K7" s="208"/>
      <c r="L7" s="207"/>
    </row>
    <row r="8" spans="1:12" s="201" customFormat="1" x14ac:dyDescent="0.25">
      <c r="A8" s="46"/>
      <c r="B8" s="46"/>
      <c r="C8" s="4" t="s">
        <v>288</v>
      </c>
      <c r="D8" s="4"/>
      <c r="E8" s="208"/>
      <c r="F8" s="211"/>
      <c r="G8" s="211"/>
      <c r="H8" s="195"/>
      <c r="I8" s="210"/>
      <c r="J8" s="208"/>
      <c r="K8" s="208"/>
      <c r="L8" s="207"/>
    </row>
    <row r="9" spans="1:12" x14ac:dyDescent="0.25">
      <c r="B9" s="219">
        <v>2</v>
      </c>
      <c r="C9" s="216" t="s">
        <v>137</v>
      </c>
      <c r="D9" s="217"/>
      <c r="E9" s="218" t="s">
        <v>193</v>
      </c>
      <c r="F9" s="194"/>
      <c r="G9" s="194"/>
      <c r="I9" s="191"/>
      <c r="J9" s="70"/>
      <c r="K9" s="70"/>
    </row>
    <row r="10" spans="1:12" x14ac:dyDescent="0.25">
      <c r="B10" s="219">
        <v>3</v>
      </c>
      <c r="C10" s="14" t="s">
        <v>258</v>
      </c>
      <c r="D10" s="217"/>
      <c r="E10" s="46"/>
      <c r="F10" s="196"/>
    </row>
    <row r="11" spans="1:12" x14ac:dyDescent="0.25">
      <c r="B11" s="219">
        <v>4</v>
      </c>
      <c r="C11" s="216" t="s">
        <v>142</v>
      </c>
      <c r="D11" s="217"/>
      <c r="E11" s="218" t="s">
        <v>149</v>
      </c>
      <c r="L11" s="70"/>
    </row>
    <row r="12" spans="1:12" x14ac:dyDescent="0.25">
      <c r="B12" s="219">
        <v>5</v>
      </c>
      <c r="C12" s="216" t="s">
        <v>138</v>
      </c>
      <c r="D12" s="217"/>
      <c r="E12" s="218" t="s">
        <v>194</v>
      </c>
      <c r="G12" s="194"/>
      <c r="I12" s="191"/>
      <c r="J12" s="70"/>
      <c r="K12" s="70"/>
      <c r="L12" s="221"/>
    </row>
    <row r="13" spans="1:12" s="201" customFormat="1" x14ac:dyDescent="0.25">
      <c r="A13" s="46"/>
      <c r="B13" s="46"/>
      <c r="C13" s="4" t="s">
        <v>297</v>
      </c>
      <c r="D13" s="4"/>
      <c r="E13" s="208"/>
      <c r="F13" s="211"/>
      <c r="G13" s="211"/>
      <c r="H13" s="195"/>
      <c r="I13" s="210"/>
      <c r="J13" s="208"/>
      <c r="K13" s="208"/>
      <c r="L13" s="207"/>
    </row>
    <row r="14" spans="1:12" s="201" customFormat="1" x14ac:dyDescent="0.25">
      <c r="A14" s="46"/>
      <c r="B14" s="46"/>
      <c r="C14" s="4" t="s">
        <v>277</v>
      </c>
      <c r="D14" s="4"/>
      <c r="E14" s="208"/>
      <c r="F14" s="211"/>
      <c r="G14" s="211"/>
      <c r="H14" s="195"/>
      <c r="I14" s="210"/>
      <c r="J14" s="208"/>
      <c r="K14" s="208"/>
      <c r="L14" s="207"/>
    </row>
    <row r="15" spans="1:12" s="201" customFormat="1" x14ac:dyDescent="0.25">
      <c r="A15" s="46"/>
      <c r="B15" s="46"/>
      <c r="C15" s="4" t="s">
        <v>298</v>
      </c>
      <c r="D15" s="4"/>
      <c r="E15" s="208"/>
      <c r="F15" s="211"/>
      <c r="G15" s="211"/>
      <c r="H15" s="195"/>
      <c r="I15" s="210"/>
      <c r="J15" s="208"/>
      <c r="K15" s="208"/>
      <c r="L15" s="207"/>
    </row>
    <row r="16" spans="1:12" s="201" customFormat="1" x14ac:dyDescent="0.25">
      <c r="A16" s="46"/>
      <c r="B16" s="4"/>
      <c r="C16" s="4" t="s">
        <v>282</v>
      </c>
      <c r="D16" s="4"/>
      <c r="E16" s="208"/>
      <c r="F16" s="211"/>
      <c r="G16" s="211"/>
      <c r="H16" s="195"/>
      <c r="I16" s="210"/>
      <c r="J16" s="208"/>
      <c r="K16" s="208"/>
      <c r="L16" s="207"/>
    </row>
    <row r="17" spans="1:14" s="201" customFormat="1" x14ac:dyDescent="0.25">
      <c r="A17" s="46"/>
      <c r="B17" s="46"/>
      <c r="C17" s="4" t="s">
        <v>283</v>
      </c>
      <c r="D17" s="4"/>
      <c r="E17" s="208"/>
      <c r="F17" s="211"/>
      <c r="G17" s="211"/>
      <c r="H17" s="195"/>
      <c r="I17" s="210"/>
      <c r="J17" s="208"/>
      <c r="K17" s="208"/>
      <c r="L17" s="207"/>
    </row>
    <row r="18" spans="1:14" s="201" customFormat="1" x14ac:dyDescent="0.25">
      <c r="A18" s="46"/>
      <c r="B18" s="46"/>
      <c r="C18" s="4" t="s">
        <v>289</v>
      </c>
      <c r="D18" s="4"/>
      <c r="E18" s="208"/>
      <c r="F18" s="211"/>
      <c r="G18" s="211"/>
      <c r="H18" s="195"/>
      <c r="I18" s="210"/>
      <c r="J18" s="208"/>
      <c r="K18" s="208"/>
      <c r="L18" s="207"/>
    </row>
    <row r="19" spans="1:14" s="201" customFormat="1" x14ac:dyDescent="0.25">
      <c r="A19" s="46"/>
      <c r="B19" s="46"/>
      <c r="C19" s="4" t="s">
        <v>276</v>
      </c>
      <c r="D19" s="4"/>
      <c r="E19" s="208"/>
      <c r="F19" s="211"/>
      <c r="G19" s="211"/>
      <c r="H19" s="195"/>
      <c r="I19" s="210"/>
      <c r="J19" s="208"/>
      <c r="K19" s="208"/>
      <c r="L19" s="207"/>
    </row>
    <row r="20" spans="1:14" x14ac:dyDescent="0.25">
      <c r="B20" s="219">
        <v>6</v>
      </c>
      <c r="C20" s="216" t="s">
        <v>139</v>
      </c>
      <c r="D20" s="217"/>
      <c r="E20" s="218" t="s">
        <v>146</v>
      </c>
      <c r="F20" s="194"/>
      <c r="I20" s="222"/>
      <c r="J20" s="215"/>
      <c r="K20" s="221"/>
      <c r="L20" s="221"/>
    </row>
    <row r="21" spans="1:14" s="201" customFormat="1" x14ac:dyDescent="0.25">
      <c r="A21" s="46"/>
      <c r="B21" s="39">
        <v>7</v>
      </c>
      <c r="C21" s="4" t="s">
        <v>279</v>
      </c>
      <c r="D21" s="4"/>
      <c r="E21" s="208"/>
      <c r="F21" s="211"/>
      <c r="G21" s="211"/>
      <c r="H21" s="195"/>
      <c r="I21" s="210"/>
      <c r="J21" s="208"/>
      <c r="K21" s="208"/>
      <c r="L21" s="207"/>
    </row>
    <row r="22" spans="1:14" s="201" customFormat="1" x14ac:dyDescent="0.25">
      <c r="A22" s="46"/>
      <c r="B22" s="4"/>
      <c r="C22" s="46" t="s">
        <v>278</v>
      </c>
      <c r="D22" s="46"/>
      <c r="E22" s="208"/>
      <c r="F22" s="211"/>
      <c r="G22" s="211"/>
      <c r="H22" s="195"/>
      <c r="I22" s="210"/>
      <c r="J22" s="208"/>
      <c r="K22" s="208"/>
      <c r="L22" s="207"/>
    </row>
    <row r="23" spans="1:14" s="201" customFormat="1" x14ac:dyDescent="0.25">
      <c r="A23" s="46"/>
      <c r="B23" s="4"/>
      <c r="C23" s="46" t="s">
        <v>299</v>
      </c>
      <c r="D23" s="46"/>
      <c r="E23" s="208"/>
      <c r="F23" s="211"/>
      <c r="G23" s="211"/>
      <c r="H23" s="195"/>
      <c r="I23" s="210"/>
      <c r="J23" s="208"/>
      <c r="K23" s="208"/>
      <c r="L23" s="207"/>
    </row>
    <row r="24" spans="1:14" x14ac:dyDescent="0.25">
      <c r="A24" s="46"/>
      <c r="B24" s="219">
        <v>8</v>
      </c>
      <c r="C24" s="14" t="s">
        <v>292</v>
      </c>
      <c r="D24" s="217"/>
      <c r="E24" s="46" t="s">
        <v>293</v>
      </c>
      <c r="I24" s="222"/>
      <c r="J24" s="223"/>
      <c r="K24" s="221"/>
      <c r="L24" s="221"/>
    </row>
    <row r="25" spans="1:14" x14ac:dyDescent="0.25">
      <c r="B25" s="219">
        <v>9</v>
      </c>
      <c r="C25" s="14" t="s">
        <v>140</v>
      </c>
      <c r="D25" s="217"/>
      <c r="E25" s="46" t="s">
        <v>195</v>
      </c>
      <c r="I25" s="222"/>
      <c r="J25" s="223"/>
      <c r="K25" s="221"/>
      <c r="L25" s="221"/>
      <c r="M25" s="201"/>
      <c r="N25" s="201"/>
    </row>
    <row r="26" spans="1:14" s="201" customFormat="1" x14ac:dyDescent="0.25">
      <c r="A26" s="145"/>
      <c r="B26" s="219">
        <v>10</v>
      </c>
      <c r="C26" s="14" t="s">
        <v>144</v>
      </c>
      <c r="D26" s="217"/>
      <c r="E26" s="46" t="s">
        <v>196</v>
      </c>
      <c r="F26" s="199"/>
      <c r="G26" s="199"/>
      <c r="H26" s="195"/>
      <c r="I26" s="222"/>
      <c r="J26" s="223"/>
      <c r="K26" s="221"/>
      <c r="L26" s="221"/>
    </row>
    <row r="27" spans="1:14" s="201" customFormat="1" x14ac:dyDescent="0.25">
      <c r="A27" s="145"/>
      <c r="B27" s="219">
        <v>11</v>
      </c>
      <c r="C27" s="14" t="s">
        <v>141</v>
      </c>
      <c r="D27" s="217"/>
      <c r="E27" s="46" t="s">
        <v>197</v>
      </c>
      <c r="F27" s="196"/>
      <c r="G27" s="199"/>
      <c r="H27" s="195"/>
      <c r="I27" s="222"/>
      <c r="J27" s="223"/>
      <c r="K27" s="221"/>
      <c r="L27" s="77"/>
    </row>
    <row r="28" spans="1:14" s="201" customFormat="1" x14ac:dyDescent="0.25">
      <c r="A28" s="145"/>
      <c r="B28" s="210">
        <v>12</v>
      </c>
      <c r="C28" s="208" t="s">
        <v>135</v>
      </c>
      <c r="D28" s="224"/>
      <c r="E28" s="218"/>
      <c r="F28" s="194"/>
      <c r="G28" s="194"/>
      <c r="H28" s="195"/>
      <c r="I28" s="222"/>
      <c r="J28" s="223"/>
      <c r="K28" s="221"/>
      <c r="L28" s="77"/>
    </row>
    <row r="29" spans="1:14" s="201" customFormat="1" x14ac:dyDescent="0.25">
      <c r="A29" s="145"/>
      <c r="B29" s="210">
        <v>13</v>
      </c>
      <c r="C29" s="14" t="s">
        <v>147</v>
      </c>
      <c r="D29" s="217"/>
      <c r="E29" s="46"/>
      <c r="F29" s="196"/>
      <c r="G29" s="199"/>
      <c r="H29" s="195"/>
      <c r="I29" s="222"/>
      <c r="J29" s="223"/>
      <c r="K29" s="221"/>
      <c r="L29" s="77"/>
    </row>
    <row r="30" spans="1:14" s="201" customFormat="1" x14ac:dyDescent="0.25">
      <c r="A30" s="145"/>
      <c r="B30" s="225" t="s">
        <v>274</v>
      </c>
      <c r="C30" s="46"/>
      <c r="D30" s="46" t="s">
        <v>259</v>
      </c>
      <c r="E30" s="46"/>
      <c r="F30" s="196"/>
      <c r="G30" s="196"/>
      <c r="H30" s="195"/>
      <c r="I30" s="210"/>
      <c r="J30" s="14"/>
      <c r="K30" s="226"/>
      <c r="L30" s="226"/>
      <c r="M30" s="42"/>
      <c r="N30" s="42"/>
    </row>
    <row r="31" spans="1:14" x14ac:dyDescent="0.25">
      <c r="B31" s="165" t="s">
        <v>275</v>
      </c>
      <c r="D31" s="216" t="s">
        <v>306</v>
      </c>
      <c r="G31" s="196"/>
      <c r="I31" s="210"/>
      <c r="J31" s="14"/>
      <c r="K31" s="226"/>
      <c r="L31" s="226"/>
    </row>
    <row r="32" spans="1:14" s="201" customFormat="1" x14ac:dyDescent="0.25">
      <c r="A32" s="165" t="s">
        <v>323</v>
      </c>
      <c r="B32" s="208"/>
      <c r="C32" s="208"/>
      <c r="D32" s="208"/>
      <c r="E32" s="209"/>
      <c r="F32" s="211"/>
      <c r="G32" s="211"/>
      <c r="H32" s="195"/>
      <c r="I32" s="210"/>
      <c r="J32" s="208"/>
      <c r="K32" s="208"/>
      <c r="L32" s="207"/>
    </row>
    <row r="33" spans="1:19" s="201" customFormat="1" ht="30" x14ac:dyDescent="0.25">
      <c r="A33" s="228" t="s">
        <v>103</v>
      </c>
      <c r="B33" s="229" t="s">
        <v>7</v>
      </c>
      <c r="C33" s="230" t="s">
        <v>84</v>
      </c>
      <c r="D33" s="231" t="s">
        <v>121</v>
      </c>
      <c r="E33" s="232" t="s">
        <v>80</v>
      </c>
      <c r="F33" s="233" t="s">
        <v>85</v>
      </c>
      <c r="G33" s="233" t="s">
        <v>126</v>
      </c>
      <c r="H33" s="233" t="s">
        <v>239</v>
      </c>
      <c r="I33" s="234" t="s">
        <v>171</v>
      </c>
      <c r="J33" s="229" t="s">
        <v>113</v>
      </c>
      <c r="K33" s="229" t="s">
        <v>118</v>
      </c>
      <c r="L33" s="229" t="s">
        <v>111</v>
      </c>
    </row>
    <row r="34" spans="1:19" s="201" customFormat="1" ht="15.75" x14ac:dyDescent="0.25">
      <c r="A34" s="137" t="s">
        <v>94</v>
      </c>
      <c r="B34" s="145" t="s">
        <v>8</v>
      </c>
      <c r="C34" s="15" t="s">
        <v>284</v>
      </c>
      <c r="D34" s="14" t="s">
        <v>314</v>
      </c>
      <c r="E34" s="200" t="s">
        <v>6</v>
      </c>
      <c r="F34" s="196">
        <v>250</v>
      </c>
      <c r="G34" s="196">
        <f>89+10+6.5</f>
        <v>105.5</v>
      </c>
      <c r="H34" s="195">
        <f>SUM(F34-G34)</f>
        <v>144.5</v>
      </c>
      <c r="I34" s="193" t="s">
        <v>320</v>
      </c>
      <c r="J34" s="226" t="s">
        <v>114</v>
      </c>
      <c r="K34" s="226" t="s">
        <v>308</v>
      </c>
      <c r="L34" s="226"/>
      <c r="M34" s="130"/>
      <c r="N34" s="248"/>
    </row>
    <row r="35" spans="1:19" s="201" customFormat="1" ht="15.75" x14ac:dyDescent="0.25">
      <c r="A35" s="245"/>
      <c r="B35" s="145" t="s">
        <v>8</v>
      </c>
      <c r="C35" s="15" t="s">
        <v>284</v>
      </c>
      <c r="D35" s="217" t="s">
        <v>236</v>
      </c>
      <c r="E35" s="217" t="s">
        <v>79</v>
      </c>
      <c r="F35" s="199">
        <v>0</v>
      </c>
      <c r="G35" s="199"/>
      <c r="H35" s="195"/>
      <c r="I35" s="222"/>
      <c r="J35" s="221" t="s">
        <v>88</v>
      </c>
      <c r="K35" s="221"/>
      <c r="L35" s="221"/>
    </row>
    <row r="36" spans="1:19" s="201" customFormat="1" ht="15.75" x14ac:dyDescent="0.25">
      <c r="A36" s="245"/>
      <c r="B36" s="145" t="s">
        <v>10</v>
      </c>
      <c r="C36" s="71" t="s">
        <v>284</v>
      </c>
      <c r="D36" s="249" t="s">
        <v>290</v>
      </c>
      <c r="E36" s="250" t="s">
        <v>6</v>
      </c>
      <c r="F36" s="196">
        <v>0</v>
      </c>
      <c r="G36" s="196">
        <v>0</v>
      </c>
      <c r="H36" s="197" t="s">
        <v>247</v>
      </c>
      <c r="I36" s="193"/>
      <c r="J36" s="246" t="s">
        <v>311</v>
      </c>
      <c r="K36" s="246"/>
      <c r="L36" s="251"/>
    </row>
    <row r="37" spans="1:19" s="201" customFormat="1" ht="15.75" x14ac:dyDescent="0.25">
      <c r="A37" s="245"/>
      <c r="B37" s="145" t="s">
        <v>10</v>
      </c>
      <c r="C37" s="71" t="s">
        <v>284</v>
      </c>
      <c r="D37" s="249" t="s">
        <v>310</v>
      </c>
      <c r="E37" s="250" t="s">
        <v>6</v>
      </c>
      <c r="F37" s="196">
        <v>0</v>
      </c>
      <c r="G37" s="196">
        <v>0</v>
      </c>
      <c r="H37" s="197" t="s">
        <v>247</v>
      </c>
      <c r="I37" s="193"/>
      <c r="J37" s="246" t="s">
        <v>13</v>
      </c>
      <c r="K37" s="246"/>
      <c r="L37" s="251"/>
    </row>
    <row r="38" spans="1:19" s="201" customFormat="1" ht="15.75" x14ac:dyDescent="0.25">
      <c r="A38" s="245">
        <v>0</v>
      </c>
      <c r="B38" s="145" t="s">
        <v>8</v>
      </c>
      <c r="C38" s="15" t="s">
        <v>284</v>
      </c>
      <c r="D38" s="14" t="s">
        <v>256</v>
      </c>
      <c r="E38" s="14" t="s">
        <v>79</v>
      </c>
      <c r="F38" s="196">
        <v>0</v>
      </c>
      <c r="G38" s="196">
        <v>28.74</v>
      </c>
      <c r="H38" s="195">
        <f>SUM(F38-G38)</f>
        <v>-28.74</v>
      </c>
      <c r="I38" s="193" t="s">
        <v>316</v>
      </c>
      <c r="J38" s="68" t="s">
        <v>13</v>
      </c>
      <c r="K38" s="68"/>
      <c r="L38" s="68"/>
    </row>
    <row r="39" spans="1:19" s="201" customFormat="1" ht="15.75" x14ac:dyDescent="0.25">
      <c r="A39" s="245"/>
      <c r="B39" s="145" t="s">
        <v>10</v>
      </c>
      <c r="C39" s="15" t="s">
        <v>284</v>
      </c>
      <c r="D39" s="14" t="s">
        <v>309</v>
      </c>
      <c r="E39" s="200" t="s">
        <v>6</v>
      </c>
      <c r="F39" s="196">
        <v>0</v>
      </c>
      <c r="G39" s="196"/>
      <c r="H39" s="195"/>
      <c r="I39" s="193"/>
      <c r="J39" s="68" t="s">
        <v>116</v>
      </c>
      <c r="K39" s="68"/>
      <c r="L39" s="68"/>
    </row>
    <row r="40" spans="1:19" s="201" customFormat="1" ht="15.75" x14ac:dyDescent="0.25">
      <c r="A40" s="245"/>
      <c r="B40" s="145" t="s">
        <v>10</v>
      </c>
      <c r="C40" s="15" t="s">
        <v>284</v>
      </c>
      <c r="D40" s="14" t="s">
        <v>169</v>
      </c>
      <c r="E40" s="200" t="s">
        <v>79</v>
      </c>
      <c r="F40" s="196">
        <v>75</v>
      </c>
      <c r="G40" s="196"/>
      <c r="H40" s="195"/>
      <c r="I40" s="193"/>
      <c r="J40" s="68" t="s">
        <v>13</v>
      </c>
      <c r="K40" s="68" t="s">
        <v>130</v>
      </c>
      <c r="L40" s="226"/>
      <c r="M40" s="131"/>
      <c r="N40" s="248"/>
    </row>
    <row r="41" spans="1:19" s="201" customFormat="1" ht="30" x14ac:dyDescent="0.25">
      <c r="A41" s="245"/>
      <c r="B41" s="145" t="s">
        <v>8</v>
      </c>
      <c r="C41" s="15" t="s">
        <v>284</v>
      </c>
      <c r="D41" s="217" t="s">
        <v>280</v>
      </c>
      <c r="E41" s="217" t="s">
        <v>79</v>
      </c>
      <c r="F41" s="199">
        <v>0</v>
      </c>
      <c r="G41" s="199"/>
      <c r="H41" s="195"/>
      <c r="I41" s="222"/>
      <c r="J41" s="221" t="s">
        <v>88</v>
      </c>
      <c r="K41" s="221"/>
      <c r="L41" s="221"/>
      <c r="M41" s="130"/>
      <c r="N41" s="248"/>
      <c r="O41" s="250"/>
      <c r="P41" s="250"/>
      <c r="Q41" s="250"/>
      <c r="R41" s="250"/>
      <c r="S41" s="250"/>
    </row>
    <row r="42" spans="1:19" s="201" customFormat="1" ht="15.75" x14ac:dyDescent="0.25">
      <c r="A42" s="245"/>
      <c r="B42" s="145" t="s">
        <v>10</v>
      </c>
      <c r="C42" s="284">
        <v>43237</v>
      </c>
      <c r="D42" s="247" t="s">
        <v>305</v>
      </c>
      <c r="E42" s="200" t="s">
        <v>104</v>
      </c>
      <c r="F42" s="196">
        <v>0</v>
      </c>
      <c r="G42" s="196">
        <v>0</v>
      </c>
      <c r="H42" s="197" t="s">
        <v>247</v>
      </c>
      <c r="I42" s="192" t="s">
        <v>247</v>
      </c>
      <c r="J42" s="246" t="s">
        <v>18</v>
      </c>
      <c r="K42" s="192" t="s">
        <v>247</v>
      </c>
      <c r="L42" s="246"/>
      <c r="M42" s="130"/>
      <c r="N42" s="248"/>
    </row>
    <row r="43" spans="1:19" s="201" customFormat="1" ht="15.75" x14ac:dyDescent="0.25">
      <c r="A43" s="245"/>
      <c r="B43" s="145" t="s">
        <v>10</v>
      </c>
      <c r="C43" s="15">
        <v>43237</v>
      </c>
      <c r="D43" s="14" t="s">
        <v>304</v>
      </c>
      <c r="E43" s="14" t="s">
        <v>104</v>
      </c>
      <c r="F43" s="196">
        <v>0</v>
      </c>
      <c r="G43" s="196">
        <v>0</v>
      </c>
      <c r="H43" s="197" t="s">
        <v>247</v>
      </c>
      <c r="I43" s="193"/>
      <c r="J43" s="68" t="s">
        <v>87</v>
      </c>
      <c r="K43" s="68"/>
      <c r="L43" s="68"/>
      <c r="M43" s="130"/>
      <c r="N43" s="248"/>
    </row>
    <row r="44" spans="1:19" s="201" customFormat="1" ht="15.75" x14ac:dyDescent="0.25">
      <c r="A44" s="245"/>
      <c r="B44" s="145" t="s">
        <v>8</v>
      </c>
      <c r="C44" s="37"/>
      <c r="D44" s="14" t="s">
        <v>89</v>
      </c>
      <c r="E44" s="200"/>
      <c r="F44" s="196">
        <v>50</v>
      </c>
      <c r="G44" s="196"/>
      <c r="H44" s="195"/>
      <c r="I44" s="193"/>
      <c r="J44" s="70" t="s">
        <v>13</v>
      </c>
      <c r="K44" s="70"/>
      <c r="L44" s="77"/>
      <c r="M44" s="131"/>
      <c r="N44" s="248"/>
    </row>
    <row r="45" spans="1:19" s="201" customFormat="1" ht="15.75" x14ac:dyDescent="0.25">
      <c r="A45" s="245"/>
      <c r="B45" s="145" t="s">
        <v>8</v>
      </c>
      <c r="C45" s="71"/>
      <c r="D45" s="216" t="s">
        <v>83</v>
      </c>
      <c r="E45" s="217"/>
      <c r="F45" s="199">
        <v>50</v>
      </c>
      <c r="G45" s="199"/>
      <c r="H45" s="195"/>
      <c r="I45" s="222"/>
      <c r="J45" s="221" t="s">
        <v>86</v>
      </c>
      <c r="K45" s="221"/>
      <c r="L45" s="251"/>
      <c r="M45" s="130"/>
      <c r="N45" s="248"/>
    </row>
    <row r="46" spans="1:19" ht="15.75" x14ac:dyDescent="0.25">
      <c r="A46" s="245"/>
      <c r="B46" s="145" t="s">
        <v>8</v>
      </c>
      <c r="C46" s="71"/>
      <c r="D46" s="249" t="s">
        <v>82</v>
      </c>
      <c r="E46" s="250"/>
      <c r="F46" s="196">
        <v>0</v>
      </c>
      <c r="G46" s="196"/>
      <c r="I46" s="193"/>
      <c r="J46" s="221" t="s">
        <v>86</v>
      </c>
      <c r="K46" s="221"/>
      <c r="L46" s="221"/>
      <c r="M46" s="130"/>
      <c r="N46" s="248"/>
    </row>
    <row r="47" spans="1:19" s="201" customFormat="1" ht="15.75" x14ac:dyDescent="0.25">
      <c r="A47" s="245"/>
      <c r="B47" s="145" t="s">
        <v>9</v>
      </c>
      <c r="C47" s="71"/>
      <c r="D47" s="249" t="s">
        <v>307</v>
      </c>
      <c r="E47" s="250"/>
      <c r="F47" s="196">
        <v>100</v>
      </c>
      <c r="G47" s="196"/>
      <c r="H47" s="195"/>
      <c r="I47" s="193"/>
      <c r="J47" s="246" t="s">
        <v>13</v>
      </c>
      <c r="K47" s="246"/>
      <c r="L47" s="251"/>
      <c r="M47" s="130"/>
      <c r="N47" s="248"/>
    </row>
    <row r="48" spans="1:19" s="201" customFormat="1" ht="15.75" x14ac:dyDescent="0.25">
      <c r="A48" s="245"/>
      <c r="B48" s="145" t="s">
        <v>8</v>
      </c>
      <c r="C48" s="71"/>
      <c r="D48" s="217" t="s">
        <v>263</v>
      </c>
      <c r="E48" s="217"/>
      <c r="F48" s="199">
        <v>0</v>
      </c>
      <c r="G48" s="199"/>
      <c r="H48" s="195"/>
      <c r="I48" s="222"/>
      <c r="J48" s="221" t="s">
        <v>13</v>
      </c>
      <c r="K48" s="221"/>
      <c r="L48" s="221"/>
      <c r="M48" s="130"/>
      <c r="N48" s="248"/>
    </row>
    <row r="49" spans="1:19" s="201" customFormat="1" ht="15.75" x14ac:dyDescent="0.25">
      <c r="A49" s="245"/>
      <c r="B49" s="145" t="s">
        <v>8</v>
      </c>
      <c r="C49" s="71"/>
      <c r="D49" s="249" t="s">
        <v>93</v>
      </c>
      <c r="E49" s="250"/>
      <c r="F49" s="196">
        <v>50</v>
      </c>
      <c r="G49" s="196"/>
      <c r="H49" s="195"/>
      <c r="I49" s="193"/>
      <c r="J49" s="246" t="s">
        <v>115</v>
      </c>
      <c r="K49" s="246"/>
      <c r="L49" s="251"/>
      <c r="M49" s="130"/>
      <c r="N49" s="248"/>
    </row>
    <row r="50" spans="1:19" s="201" customFormat="1" ht="15.75" x14ac:dyDescent="0.25">
      <c r="A50" s="245"/>
      <c r="B50" s="145" t="s">
        <v>8</v>
      </c>
      <c r="C50" s="71"/>
      <c r="D50" s="249" t="s">
        <v>92</v>
      </c>
      <c r="E50" s="250"/>
      <c r="F50" s="196">
        <v>50</v>
      </c>
      <c r="G50" s="196"/>
      <c r="H50" s="195"/>
      <c r="I50" s="193"/>
      <c r="J50" s="246" t="s">
        <v>115</v>
      </c>
      <c r="K50" s="246"/>
      <c r="L50" s="226"/>
      <c r="M50" s="130"/>
      <c r="N50" s="248"/>
    </row>
    <row r="51" spans="1:19" s="201" customFormat="1" ht="15.75" x14ac:dyDescent="0.25">
      <c r="A51" s="245"/>
      <c r="B51" s="145" t="s">
        <v>10</v>
      </c>
      <c r="C51" s="15"/>
      <c r="D51" s="14" t="s">
        <v>254</v>
      </c>
      <c r="E51" s="200"/>
      <c r="F51" s="196">
        <v>0</v>
      </c>
      <c r="G51" s="196"/>
      <c r="H51" s="195"/>
      <c r="I51" s="193"/>
      <c r="J51" s="68" t="s">
        <v>116</v>
      </c>
      <c r="K51" s="68"/>
      <c r="L51" s="68"/>
      <c r="M51" s="130"/>
      <c r="N51" s="248"/>
    </row>
    <row r="52" spans="1:19" s="201" customFormat="1" ht="15.75" x14ac:dyDescent="0.25">
      <c r="A52" s="245"/>
      <c r="B52" s="145" t="s">
        <v>8</v>
      </c>
      <c r="C52" s="71"/>
      <c r="D52" s="14" t="s">
        <v>3</v>
      </c>
      <c r="E52" s="200"/>
      <c r="F52" s="196">
        <v>0</v>
      </c>
      <c r="G52" s="196"/>
      <c r="H52" s="195"/>
      <c r="I52" s="193"/>
      <c r="J52" s="246" t="s">
        <v>13</v>
      </c>
      <c r="K52" s="246"/>
      <c r="L52" s="252"/>
      <c r="M52" s="130"/>
      <c r="N52" s="248"/>
    </row>
    <row r="53" spans="1:19" s="201" customFormat="1" ht="30" x14ac:dyDescent="0.25">
      <c r="A53" s="245"/>
      <c r="B53" s="145" t="s">
        <v>8</v>
      </c>
      <c r="C53" s="15"/>
      <c r="D53" s="200" t="s">
        <v>5</v>
      </c>
      <c r="E53" s="200"/>
      <c r="F53" s="196">
        <v>75</v>
      </c>
      <c r="G53" s="196"/>
      <c r="H53" s="195"/>
      <c r="I53" s="193"/>
      <c r="J53" s="68" t="s">
        <v>13</v>
      </c>
      <c r="K53" s="68"/>
      <c r="L53" s="226"/>
      <c r="M53" s="43"/>
      <c r="N53" s="43"/>
      <c r="O53" s="200"/>
      <c r="P53" s="200"/>
      <c r="Q53" s="200"/>
      <c r="R53" s="200"/>
      <c r="S53" s="200"/>
    </row>
    <row r="54" spans="1:19" s="260" customFormat="1" ht="15.75" x14ac:dyDescent="0.25">
      <c r="A54" s="245"/>
      <c r="B54" s="145" t="s">
        <v>10</v>
      </c>
      <c r="C54" s="71"/>
      <c r="D54" s="249" t="s">
        <v>300</v>
      </c>
      <c r="E54" s="250"/>
      <c r="F54" s="196">
        <v>0</v>
      </c>
      <c r="G54" s="196"/>
      <c r="H54" s="195"/>
      <c r="I54" s="193"/>
      <c r="J54" s="246" t="s">
        <v>13</v>
      </c>
      <c r="K54" s="246"/>
      <c r="L54" s="251"/>
      <c r="M54" s="259"/>
      <c r="N54" s="259"/>
      <c r="O54" s="257"/>
      <c r="P54" s="257"/>
      <c r="Q54" s="257"/>
      <c r="R54" s="257"/>
      <c r="S54" s="257"/>
    </row>
    <row r="55" spans="1:19" s="260" customFormat="1" ht="15.75" x14ac:dyDescent="0.25">
      <c r="A55" s="245"/>
      <c r="B55" s="145" t="s">
        <v>9</v>
      </c>
      <c r="C55" s="15"/>
      <c r="D55" s="14" t="s">
        <v>91</v>
      </c>
      <c r="E55" s="200"/>
      <c r="F55" s="196">
        <v>50</v>
      </c>
      <c r="G55" s="196"/>
      <c r="H55" s="195"/>
      <c r="I55" s="193"/>
      <c r="J55" s="68" t="s">
        <v>11</v>
      </c>
      <c r="K55" s="68"/>
      <c r="L55" s="226"/>
      <c r="M55" s="259"/>
      <c r="N55" s="259"/>
      <c r="O55" s="257"/>
      <c r="P55" s="257"/>
      <c r="Q55" s="257"/>
      <c r="R55" s="257"/>
      <c r="S55" s="257"/>
    </row>
    <row r="56" spans="1:19" s="201" customFormat="1" ht="15.75" x14ac:dyDescent="0.25">
      <c r="A56" s="245"/>
      <c r="B56" s="145" t="s">
        <v>9</v>
      </c>
      <c r="C56" s="71"/>
      <c r="D56" s="216" t="s">
        <v>77</v>
      </c>
      <c r="E56" s="217"/>
      <c r="F56" s="199">
        <v>100</v>
      </c>
      <c r="G56" s="199"/>
      <c r="H56" s="195"/>
      <c r="I56" s="222"/>
      <c r="J56" s="246" t="s">
        <v>13</v>
      </c>
      <c r="K56" s="246" t="s">
        <v>119</v>
      </c>
      <c r="L56" s="77"/>
      <c r="M56" s="200"/>
      <c r="N56" s="200"/>
      <c r="O56" s="200"/>
      <c r="P56" s="200"/>
      <c r="Q56" s="200"/>
      <c r="R56" s="200"/>
      <c r="S56" s="200"/>
    </row>
    <row r="57" spans="1:19" s="201" customFormat="1" ht="15.75" x14ac:dyDescent="0.25">
      <c r="A57" s="254"/>
      <c r="B57" s="145" t="s">
        <v>86</v>
      </c>
      <c r="C57" s="72"/>
      <c r="D57" s="14" t="s">
        <v>123</v>
      </c>
      <c r="E57" s="200"/>
      <c r="F57" s="196">
        <v>0</v>
      </c>
      <c r="G57" s="196">
        <v>0</v>
      </c>
      <c r="H57" s="197" t="s">
        <v>247</v>
      </c>
      <c r="I57" s="192" t="s">
        <v>247</v>
      </c>
      <c r="J57" s="246" t="s">
        <v>151</v>
      </c>
      <c r="K57" s="250"/>
      <c r="L57" s="235" t="s">
        <v>125</v>
      </c>
      <c r="M57" s="130"/>
      <c r="N57" s="248"/>
    </row>
    <row r="58" spans="1:19" s="201" customFormat="1" ht="15.75" x14ac:dyDescent="0.25">
      <c r="A58" s="245"/>
      <c r="B58" s="145" t="s">
        <v>10</v>
      </c>
      <c r="C58" s="284">
        <v>43272</v>
      </c>
      <c r="D58" s="247" t="s">
        <v>281</v>
      </c>
      <c r="E58" s="250" t="s">
        <v>104</v>
      </c>
      <c r="F58" s="196">
        <v>0</v>
      </c>
      <c r="G58" s="196">
        <v>0</v>
      </c>
      <c r="H58" s="197" t="s">
        <v>247</v>
      </c>
      <c r="I58" s="192" t="s">
        <v>247</v>
      </c>
      <c r="J58" s="246" t="s">
        <v>18</v>
      </c>
      <c r="K58" s="192" t="s">
        <v>247</v>
      </c>
      <c r="L58" s="226"/>
      <c r="M58" s="130"/>
      <c r="N58" s="248"/>
    </row>
    <row r="59" spans="1:19" s="201" customFormat="1" ht="30" x14ac:dyDescent="0.25">
      <c r="A59" s="245"/>
      <c r="B59" s="145" t="s">
        <v>8</v>
      </c>
      <c r="C59" s="71">
        <v>43272</v>
      </c>
      <c r="D59" s="249" t="s">
        <v>1</v>
      </c>
      <c r="E59" s="250" t="s">
        <v>81</v>
      </c>
      <c r="F59" s="196">
        <v>300</v>
      </c>
      <c r="G59" s="196"/>
      <c r="H59" s="195"/>
      <c r="I59" s="193"/>
      <c r="J59" s="246" t="s">
        <v>13</v>
      </c>
      <c r="K59" s="246"/>
      <c r="L59" s="251"/>
      <c r="M59" s="131"/>
      <c r="N59" s="248"/>
    </row>
    <row r="60" spans="1:19" s="201" customFormat="1" ht="15.75" x14ac:dyDescent="0.25">
      <c r="A60" s="245"/>
      <c r="B60" s="145" t="s">
        <v>10</v>
      </c>
      <c r="C60" s="283">
        <v>43300</v>
      </c>
      <c r="D60" s="247" t="s">
        <v>281</v>
      </c>
      <c r="E60" s="200" t="s">
        <v>104</v>
      </c>
      <c r="F60" s="196">
        <v>0</v>
      </c>
      <c r="G60" s="196">
        <v>0</v>
      </c>
      <c r="H60" s="197" t="s">
        <v>247</v>
      </c>
      <c r="I60" s="192" t="s">
        <v>247</v>
      </c>
      <c r="J60" s="68" t="s">
        <v>18</v>
      </c>
      <c r="K60" s="192" t="s">
        <v>247</v>
      </c>
      <c r="L60" s="68"/>
    </row>
    <row r="61" spans="1:19" s="201" customFormat="1" ht="30" x14ac:dyDescent="0.25">
      <c r="A61" s="245"/>
      <c r="B61" s="145" t="s">
        <v>8</v>
      </c>
      <c r="C61" s="15">
        <v>43300</v>
      </c>
      <c r="D61" s="14" t="s">
        <v>2</v>
      </c>
      <c r="E61" s="200" t="s">
        <v>81</v>
      </c>
      <c r="F61" s="196">
        <v>0</v>
      </c>
      <c r="G61" s="196"/>
      <c r="H61" s="195"/>
      <c r="I61" s="193"/>
      <c r="J61" s="68" t="s">
        <v>13</v>
      </c>
      <c r="K61" s="68"/>
      <c r="L61" s="68"/>
      <c r="M61" s="130"/>
      <c r="N61" s="248"/>
    </row>
    <row r="62" spans="1:19" s="201" customFormat="1" ht="30" x14ac:dyDescent="0.25">
      <c r="A62" s="245"/>
      <c r="B62" s="145" t="s">
        <v>8</v>
      </c>
      <c r="C62" s="15">
        <v>43300</v>
      </c>
      <c r="D62" s="14" t="s">
        <v>4</v>
      </c>
      <c r="E62" s="200" t="s">
        <v>81</v>
      </c>
      <c r="F62" s="196">
        <v>20</v>
      </c>
      <c r="G62" s="196"/>
      <c r="H62" s="195"/>
      <c r="I62" s="193"/>
      <c r="J62" s="226" t="s">
        <v>13</v>
      </c>
      <c r="K62" s="226"/>
      <c r="L62" s="226"/>
    </row>
    <row r="63" spans="1:19" s="201" customFormat="1" ht="15.75" x14ac:dyDescent="0.25">
      <c r="A63" s="245"/>
      <c r="B63" s="145" t="s">
        <v>10</v>
      </c>
      <c r="C63" s="283">
        <v>43328</v>
      </c>
      <c r="D63" s="247" t="s">
        <v>281</v>
      </c>
      <c r="E63" s="200" t="s">
        <v>104</v>
      </c>
      <c r="F63" s="196">
        <v>0</v>
      </c>
      <c r="G63" s="196">
        <v>0</v>
      </c>
      <c r="H63" s="197" t="s">
        <v>247</v>
      </c>
      <c r="I63" s="192" t="s">
        <v>247</v>
      </c>
      <c r="J63" s="68" t="s">
        <v>18</v>
      </c>
      <c r="K63" s="192" t="s">
        <v>247</v>
      </c>
      <c r="L63" s="226"/>
    </row>
    <row r="64" spans="1:19" s="201" customFormat="1" ht="15.75" x14ac:dyDescent="0.25">
      <c r="A64" s="245"/>
      <c r="B64" s="145" t="s">
        <v>10</v>
      </c>
      <c r="C64" s="15">
        <v>43328</v>
      </c>
      <c r="D64" s="14" t="s">
        <v>127</v>
      </c>
      <c r="E64" s="14" t="s">
        <v>104</v>
      </c>
      <c r="F64" s="196">
        <v>0</v>
      </c>
      <c r="G64" s="196">
        <v>0</v>
      </c>
      <c r="H64" s="195"/>
      <c r="I64" s="193"/>
      <c r="J64" s="68" t="s">
        <v>87</v>
      </c>
      <c r="K64" s="68"/>
      <c r="L64" s="68"/>
    </row>
    <row r="65" spans="1:19" s="201" customFormat="1" ht="15.75" x14ac:dyDescent="0.25">
      <c r="A65" s="245"/>
      <c r="B65" s="145" t="s">
        <v>10</v>
      </c>
      <c r="C65" s="284">
        <v>43363</v>
      </c>
      <c r="D65" s="253" t="s">
        <v>266</v>
      </c>
      <c r="E65" s="217" t="s">
        <v>104</v>
      </c>
      <c r="F65" s="199">
        <v>0</v>
      </c>
      <c r="G65" s="196">
        <v>0</v>
      </c>
      <c r="H65" s="197" t="s">
        <v>247</v>
      </c>
      <c r="I65" s="192" t="s">
        <v>247</v>
      </c>
      <c r="J65" s="246" t="s">
        <v>18</v>
      </c>
      <c r="K65" s="192" t="s">
        <v>247</v>
      </c>
      <c r="L65" s="77"/>
      <c r="M65" s="130"/>
      <c r="N65" s="248"/>
    </row>
    <row r="66" spans="1:19" s="201" customFormat="1" ht="15.75" x14ac:dyDescent="0.25">
      <c r="A66" s="245"/>
      <c r="B66" s="145" t="s">
        <v>8</v>
      </c>
      <c r="C66" s="36">
        <v>43363</v>
      </c>
      <c r="D66" s="14" t="s">
        <v>31</v>
      </c>
      <c r="E66" s="200" t="s">
        <v>6</v>
      </c>
      <c r="F66" s="196">
        <v>25</v>
      </c>
      <c r="G66" s="196"/>
      <c r="H66" s="195"/>
      <c r="I66" s="193"/>
      <c r="J66" s="69" t="s">
        <v>13</v>
      </c>
      <c r="K66" s="69"/>
      <c r="L66" s="226"/>
      <c r="M66" s="130"/>
      <c r="N66" s="248"/>
    </row>
    <row r="67" spans="1:19" s="201" customFormat="1" ht="15.75" x14ac:dyDescent="0.25">
      <c r="A67" s="245"/>
      <c r="B67" s="145" t="s">
        <v>10</v>
      </c>
      <c r="C67" s="15">
        <v>43363</v>
      </c>
      <c r="D67" s="14" t="s">
        <v>95</v>
      </c>
      <c r="E67" s="200" t="s">
        <v>6</v>
      </c>
      <c r="F67" s="196">
        <f>304.8*1.05</f>
        <v>320.04000000000002</v>
      </c>
      <c r="G67" s="196"/>
      <c r="H67" s="195"/>
      <c r="I67" s="193"/>
      <c r="J67" s="68" t="s">
        <v>87</v>
      </c>
      <c r="K67" s="68" t="s">
        <v>134</v>
      </c>
      <c r="L67" s="226"/>
      <c r="M67" s="130"/>
      <c r="N67" s="248"/>
    </row>
    <row r="68" spans="1:19" ht="15.75" x14ac:dyDescent="0.25">
      <c r="A68" s="245"/>
      <c r="B68" s="145" t="s">
        <v>10</v>
      </c>
      <c r="C68" s="15">
        <v>43363</v>
      </c>
      <c r="D68" s="14" t="s">
        <v>174</v>
      </c>
      <c r="E68" s="200" t="s">
        <v>104</v>
      </c>
      <c r="F68" s="196">
        <v>604</v>
      </c>
      <c r="G68" s="196"/>
      <c r="I68" s="193"/>
      <c r="J68" s="68" t="s">
        <v>116</v>
      </c>
      <c r="K68" s="68" t="s">
        <v>133</v>
      </c>
      <c r="L68" s="226"/>
      <c r="M68" s="130"/>
      <c r="N68" s="248"/>
    </row>
    <row r="69" spans="1:19" s="201" customFormat="1" ht="15.75" x14ac:dyDescent="0.25">
      <c r="A69" s="255"/>
      <c r="B69" s="256" t="s">
        <v>10</v>
      </c>
      <c r="C69" s="284">
        <v>43391</v>
      </c>
      <c r="D69" s="247" t="s">
        <v>281</v>
      </c>
      <c r="E69" s="257" t="s">
        <v>104</v>
      </c>
      <c r="F69" s="258">
        <v>0</v>
      </c>
      <c r="G69" s="196">
        <v>0</v>
      </c>
      <c r="H69" s="197" t="s">
        <v>247</v>
      </c>
      <c r="I69" s="192" t="s">
        <v>247</v>
      </c>
      <c r="J69" s="246" t="s">
        <v>18</v>
      </c>
      <c r="K69" s="192" t="s">
        <v>247</v>
      </c>
      <c r="L69" s="69"/>
      <c r="M69" s="130"/>
      <c r="N69" s="248"/>
    </row>
    <row r="70" spans="1:19" s="201" customFormat="1" ht="15.75" x14ac:dyDescent="0.25">
      <c r="A70" s="255"/>
      <c r="B70" s="256" t="s">
        <v>285</v>
      </c>
      <c r="C70" s="72">
        <v>43448</v>
      </c>
      <c r="D70" s="264" t="s">
        <v>286</v>
      </c>
      <c r="E70" s="292" t="s">
        <v>303</v>
      </c>
      <c r="F70" s="258"/>
      <c r="G70" s="196"/>
      <c r="H70" s="197"/>
      <c r="I70" s="192"/>
      <c r="J70" s="246" t="s">
        <v>151</v>
      </c>
      <c r="K70" s="192"/>
      <c r="L70" s="69"/>
      <c r="M70" s="130"/>
      <c r="N70" s="248"/>
    </row>
    <row r="71" spans="1:19" s="201" customFormat="1" ht="15.75" x14ac:dyDescent="0.25">
      <c r="A71" s="254"/>
      <c r="B71" s="237" t="s">
        <v>86</v>
      </c>
      <c r="C71" s="243">
        <v>43449</v>
      </c>
      <c r="D71" s="239" t="s">
        <v>253</v>
      </c>
      <c r="E71" s="200" t="s">
        <v>151</v>
      </c>
      <c r="F71" s="196">
        <v>0</v>
      </c>
      <c r="G71" s="196">
        <v>0</v>
      </c>
      <c r="H71" s="197" t="s">
        <v>247</v>
      </c>
      <c r="I71" s="193"/>
      <c r="J71" s="246" t="s">
        <v>151</v>
      </c>
      <c r="K71" s="46"/>
      <c r="L71" s="261" t="s">
        <v>189</v>
      </c>
      <c r="M71" s="130"/>
      <c r="N71" s="248"/>
    </row>
    <row r="72" spans="1:19" s="201" customFormat="1" ht="30.75" thickBot="1" x14ac:dyDescent="0.3">
      <c r="A72" s="265"/>
      <c r="B72" s="266" t="s">
        <v>8</v>
      </c>
      <c r="C72" s="267">
        <v>43465</v>
      </c>
      <c r="D72" s="268" t="s">
        <v>0</v>
      </c>
      <c r="E72" s="269" t="s">
        <v>81</v>
      </c>
      <c r="F72" s="270">
        <v>500</v>
      </c>
      <c r="G72" s="270"/>
      <c r="H72" s="271"/>
      <c r="I72" s="272"/>
      <c r="J72" s="273" t="s">
        <v>117</v>
      </c>
      <c r="K72" s="273"/>
      <c r="L72" s="274"/>
      <c r="M72" s="42"/>
      <c r="N72" s="42"/>
      <c r="O72" s="200"/>
      <c r="P72" s="200"/>
      <c r="Q72" s="200"/>
      <c r="R72" s="200"/>
      <c r="S72" s="200"/>
    </row>
    <row r="73" spans="1:19" s="75" customFormat="1" ht="16.5" thickTop="1" x14ac:dyDescent="0.25">
      <c r="A73" s="275" t="s">
        <v>94</v>
      </c>
      <c r="B73" s="276" t="s">
        <v>86</v>
      </c>
      <c r="C73" s="277">
        <v>43070</v>
      </c>
      <c r="D73" s="278" t="s">
        <v>122</v>
      </c>
      <c r="E73" s="278" t="s">
        <v>78</v>
      </c>
      <c r="F73" s="279">
        <v>0</v>
      </c>
      <c r="G73" s="279">
        <v>0</v>
      </c>
      <c r="H73" s="293" t="s">
        <v>247</v>
      </c>
      <c r="I73" s="280" t="s">
        <v>247</v>
      </c>
      <c r="J73" s="281" t="s">
        <v>151</v>
      </c>
      <c r="K73" s="281" t="s">
        <v>128</v>
      </c>
      <c r="L73" s="282"/>
    </row>
    <row r="74" spans="1:19" s="201" customFormat="1" ht="15.75" x14ac:dyDescent="0.25">
      <c r="A74" s="137" t="s">
        <v>94</v>
      </c>
      <c r="B74" s="145" t="s">
        <v>86</v>
      </c>
      <c r="C74" s="76">
        <v>43084</v>
      </c>
      <c r="D74" s="73" t="s">
        <v>170</v>
      </c>
      <c r="E74" s="74" t="s">
        <v>6</v>
      </c>
      <c r="F74" s="198">
        <v>0</v>
      </c>
      <c r="G74" s="198">
        <v>0</v>
      </c>
      <c r="H74" s="294" t="s">
        <v>247</v>
      </c>
      <c r="I74" s="192" t="s">
        <v>247</v>
      </c>
      <c r="J74" s="226" t="s">
        <v>151</v>
      </c>
      <c r="K74" s="77" t="s">
        <v>129</v>
      </c>
      <c r="L74" s="236" t="s">
        <v>272</v>
      </c>
    </row>
    <row r="75" spans="1:19" s="201" customFormat="1" ht="15.75" x14ac:dyDescent="0.25">
      <c r="A75" s="137" t="s">
        <v>94</v>
      </c>
      <c r="B75" s="145" t="s">
        <v>8</v>
      </c>
      <c r="C75" s="15">
        <v>43101</v>
      </c>
      <c r="D75" s="14" t="s">
        <v>112</v>
      </c>
      <c r="E75" s="200" t="s">
        <v>79</v>
      </c>
      <c r="F75" s="196">
        <v>0</v>
      </c>
      <c r="G75" s="196">
        <v>23.59</v>
      </c>
      <c r="H75" s="295">
        <f>SUM(F75-G75)</f>
        <v>-23.59</v>
      </c>
      <c r="I75" s="193" t="s">
        <v>312</v>
      </c>
      <c r="J75" s="226" t="s">
        <v>88</v>
      </c>
      <c r="K75" s="226" t="s">
        <v>130</v>
      </c>
      <c r="L75" s="226"/>
    </row>
    <row r="76" spans="1:19" s="201" customFormat="1" ht="15.75" x14ac:dyDescent="0.25">
      <c r="A76" s="137" t="s">
        <v>94</v>
      </c>
      <c r="B76" s="145" t="s">
        <v>10</v>
      </c>
      <c r="C76" s="15">
        <v>43101</v>
      </c>
      <c r="D76" s="14" t="s">
        <v>72</v>
      </c>
      <c r="E76" s="200" t="s">
        <v>6</v>
      </c>
      <c r="F76" s="196">
        <v>304.8</v>
      </c>
      <c r="G76" s="196">
        <v>304.8</v>
      </c>
      <c r="H76" s="295">
        <f>SUM(F76-G76)</f>
        <v>0</v>
      </c>
      <c r="I76" s="193" t="s">
        <v>312</v>
      </c>
      <c r="J76" s="226" t="s">
        <v>151</v>
      </c>
      <c r="K76" s="226" t="s">
        <v>120</v>
      </c>
      <c r="L76" s="226"/>
    </row>
    <row r="77" spans="1:19" s="201" customFormat="1" ht="15.75" x14ac:dyDescent="0.25">
      <c r="A77" s="202" t="s">
        <v>46</v>
      </c>
      <c r="B77" s="237" t="s">
        <v>150</v>
      </c>
      <c r="C77" s="238">
        <v>43108</v>
      </c>
      <c r="D77" s="239" t="s">
        <v>152</v>
      </c>
      <c r="E77" s="240" t="s">
        <v>78</v>
      </c>
      <c r="F77" s="203">
        <v>0</v>
      </c>
      <c r="G77" s="203">
        <v>0</v>
      </c>
      <c r="H77" s="294" t="s">
        <v>247</v>
      </c>
      <c r="I77" s="204" t="s">
        <v>247</v>
      </c>
      <c r="J77" s="241" t="s">
        <v>151</v>
      </c>
      <c r="K77" s="241" t="s">
        <v>151</v>
      </c>
      <c r="L77" s="226" t="s">
        <v>260</v>
      </c>
    </row>
    <row r="78" spans="1:19" s="201" customFormat="1" ht="15.75" x14ac:dyDescent="0.25">
      <c r="A78" s="202" t="s">
        <v>46</v>
      </c>
      <c r="B78" s="145" t="s">
        <v>10</v>
      </c>
      <c r="C78" s="15">
        <v>43118</v>
      </c>
      <c r="D78" s="205" t="s">
        <v>264</v>
      </c>
      <c r="E78" s="200" t="s">
        <v>255</v>
      </c>
      <c r="F78" s="196">
        <v>0</v>
      </c>
      <c r="G78" s="196">
        <v>0</v>
      </c>
      <c r="H78" s="294" t="s">
        <v>247</v>
      </c>
      <c r="I78" s="192" t="s">
        <v>247</v>
      </c>
      <c r="J78" s="226" t="s">
        <v>18</v>
      </c>
      <c r="K78" s="192" t="s">
        <v>247</v>
      </c>
      <c r="L78" s="14" t="s">
        <v>267</v>
      </c>
    </row>
    <row r="79" spans="1:19" s="201" customFormat="1" ht="23.25" x14ac:dyDescent="0.25">
      <c r="A79" s="137" t="s">
        <v>94</v>
      </c>
      <c r="B79" s="145" t="s">
        <v>86</v>
      </c>
      <c r="C79" s="36">
        <v>43120</v>
      </c>
      <c r="D79" s="14" t="s">
        <v>153</v>
      </c>
      <c r="E79" s="200" t="s">
        <v>6</v>
      </c>
      <c r="F79" s="196">
        <v>0</v>
      </c>
      <c r="G79" s="196">
        <v>0</v>
      </c>
      <c r="H79" s="294" t="s">
        <v>247</v>
      </c>
      <c r="I79" s="192" t="s">
        <v>247</v>
      </c>
      <c r="J79" s="226" t="s">
        <v>151</v>
      </c>
      <c r="K79" s="242" t="s">
        <v>131</v>
      </c>
      <c r="L79" s="235" t="s">
        <v>124</v>
      </c>
    </row>
    <row r="80" spans="1:19" s="201" customFormat="1" ht="15.75" x14ac:dyDescent="0.25">
      <c r="A80" s="137" t="s">
        <v>94</v>
      </c>
      <c r="B80" s="145" t="s">
        <v>238</v>
      </c>
      <c r="C80" s="36">
        <v>43141</v>
      </c>
      <c r="D80" s="14" t="s">
        <v>237</v>
      </c>
      <c r="E80" s="200" t="s">
        <v>6</v>
      </c>
      <c r="F80" s="196">
        <v>0</v>
      </c>
      <c r="G80" s="196">
        <v>60.62</v>
      </c>
      <c r="H80" s="295">
        <f>SUM(F80-G80)</f>
        <v>-60.62</v>
      </c>
      <c r="I80" s="193" t="s">
        <v>313</v>
      </c>
      <c r="J80" s="226" t="s">
        <v>151</v>
      </c>
      <c r="K80" s="242"/>
      <c r="L80" s="235"/>
    </row>
    <row r="81" spans="1:14" s="201" customFormat="1" ht="23.25" x14ac:dyDescent="0.25">
      <c r="A81" s="137" t="s">
        <v>94</v>
      </c>
      <c r="B81" s="237" t="s">
        <v>86</v>
      </c>
      <c r="C81" s="243">
        <v>43146</v>
      </c>
      <c r="D81" s="239" t="s">
        <v>262</v>
      </c>
      <c r="E81" s="200" t="s">
        <v>6</v>
      </c>
      <c r="F81" s="196">
        <v>0</v>
      </c>
      <c r="G81" s="196">
        <v>0</v>
      </c>
      <c r="H81" s="294" t="s">
        <v>247</v>
      </c>
      <c r="I81" s="192" t="s">
        <v>247</v>
      </c>
      <c r="J81" s="226" t="s">
        <v>151</v>
      </c>
      <c r="K81" s="242" t="s">
        <v>132</v>
      </c>
      <c r="L81" s="244" t="s">
        <v>261</v>
      </c>
    </row>
    <row r="82" spans="1:14" s="201" customFormat="1" ht="57" x14ac:dyDescent="0.25">
      <c r="A82" s="137" t="s">
        <v>94</v>
      </c>
      <c r="B82" s="145" t="s">
        <v>10</v>
      </c>
      <c r="C82" s="15">
        <v>43146</v>
      </c>
      <c r="D82" s="205" t="s">
        <v>265</v>
      </c>
      <c r="E82" s="242" t="s">
        <v>271</v>
      </c>
      <c r="F82" s="196">
        <v>0</v>
      </c>
      <c r="G82" s="196">
        <v>0</v>
      </c>
      <c r="H82" s="294" t="s">
        <v>247</v>
      </c>
      <c r="I82" s="192" t="s">
        <v>247</v>
      </c>
      <c r="J82" s="68" t="s">
        <v>18</v>
      </c>
      <c r="K82" s="192" t="s">
        <v>247</v>
      </c>
      <c r="L82" s="15"/>
    </row>
    <row r="83" spans="1:14" s="201" customFormat="1" ht="15.75" x14ac:dyDescent="0.25">
      <c r="A83" s="137" t="s">
        <v>94</v>
      </c>
      <c r="B83" s="145" t="s">
        <v>10</v>
      </c>
      <c r="C83" s="15">
        <v>43147</v>
      </c>
      <c r="D83" s="14" t="s">
        <v>154</v>
      </c>
      <c r="E83" s="14" t="s">
        <v>155</v>
      </c>
      <c r="F83" s="196">
        <v>0</v>
      </c>
      <c r="G83" s="196">
        <v>0</v>
      </c>
      <c r="H83" s="294" t="s">
        <v>247</v>
      </c>
      <c r="I83" s="192" t="s">
        <v>247</v>
      </c>
      <c r="J83" s="68" t="s">
        <v>18</v>
      </c>
      <c r="K83" s="68"/>
      <c r="L83" s="68"/>
    </row>
    <row r="84" spans="1:14" s="201" customFormat="1" ht="15.75" x14ac:dyDescent="0.25">
      <c r="A84" s="137" t="s">
        <v>94</v>
      </c>
      <c r="B84" s="145" t="s">
        <v>10</v>
      </c>
      <c r="C84" s="15">
        <v>43147</v>
      </c>
      <c r="D84" s="14" t="s">
        <v>148</v>
      </c>
      <c r="E84" s="14" t="s">
        <v>6</v>
      </c>
      <c r="F84" s="196">
        <v>0</v>
      </c>
      <c r="G84" s="196">
        <v>0</v>
      </c>
      <c r="H84" s="294" t="s">
        <v>247</v>
      </c>
      <c r="I84" s="192" t="s">
        <v>247</v>
      </c>
      <c r="J84" s="68" t="s">
        <v>18</v>
      </c>
      <c r="K84" s="68"/>
      <c r="L84" s="68"/>
    </row>
    <row r="85" spans="1:14" s="201" customFormat="1" ht="15.75" x14ac:dyDescent="0.25">
      <c r="A85" s="137" t="s">
        <v>94</v>
      </c>
      <c r="B85" s="145" t="s">
        <v>10</v>
      </c>
      <c r="C85" s="15">
        <v>43155</v>
      </c>
      <c r="D85" s="14" t="s">
        <v>173</v>
      </c>
      <c r="E85" s="14" t="s">
        <v>6</v>
      </c>
      <c r="F85" s="196">
        <v>0</v>
      </c>
      <c r="G85" s="196">
        <v>0</v>
      </c>
      <c r="H85" s="294" t="s">
        <v>247</v>
      </c>
      <c r="I85" s="192" t="s">
        <v>247</v>
      </c>
      <c r="J85" s="68" t="s">
        <v>18</v>
      </c>
      <c r="K85" s="68"/>
      <c r="L85" s="68"/>
    </row>
    <row r="86" spans="1:14" s="201" customFormat="1" ht="15.75" x14ac:dyDescent="0.25">
      <c r="A86" s="137" t="s">
        <v>94</v>
      </c>
      <c r="B86" s="145" t="s">
        <v>10</v>
      </c>
      <c r="C86" s="15">
        <v>43157</v>
      </c>
      <c r="D86" s="14" t="s">
        <v>172</v>
      </c>
      <c r="E86" s="14" t="s">
        <v>6</v>
      </c>
      <c r="F86" s="196">
        <v>0</v>
      </c>
      <c r="G86" s="196">
        <v>0</v>
      </c>
      <c r="H86" s="294" t="s">
        <v>247</v>
      </c>
      <c r="I86" s="192" t="s">
        <v>247</v>
      </c>
      <c r="J86" s="68" t="s">
        <v>18</v>
      </c>
      <c r="K86" s="68"/>
      <c r="L86" s="68"/>
    </row>
    <row r="87" spans="1:14" s="201" customFormat="1" ht="15.75" x14ac:dyDescent="0.25">
      <c r="A87" s="137" t="s">
        <v>94</v>
      </c>
      <c r="B87" s="145" t="s">
        <v>10</v>
      </c>
      <c r="C87" s="15">
        <v>43159</v>
      </c>
      <c r="D87" s="14" t="s">
        <v>251</v>
      </c>
      <c r="E87" s="14" t="s">
        <v>156</v>
      </c>
      <c r="F87" s="196">
        <v>575</v>
      </c>
      <c r="G87" s="196">
        <f>574+25.79-319.75</f>
        <v>280.03999999999996</v>
      </c>
      <c r="H87" s="295">
        <f>SUM(F87-G87)</f>
        <v>294.96000000000004</v>
      </c>
      <c r="I87" s="193" t="s">
        <v>313</v>
      </c>
      <c r="J87" s="68" t="s">
        <v>18</v>
      </c>
      <c r="K87" s="68" t="s">
        <v>133</v>
      </c>
      <c r="L87" s="226"/>
    </row>
    <row r="88" spans="1:14" s="201" customFormat="1" ht="15.75" x14ac:dyDescent="0.25">
      <c r="A88" s="137" t="s">
        <v>94</v>
      </c>
      <c r="B88" s="145" t="s">
        <v>10</v>
      </c>
      <c r="C88" s="71">
        <v>43161</v>
      </c>
      <c r="D88" s="14" t="s">
        <v>148</v>
      </c>
      <c r="E88" s="200" t="s">
        <v>6</v>
      </c>
      <c r="F88" s="196">
        <v>0</v>
      </c>
      <c r="G88" s="196">
        <v>0</v>
      </c>
      <c r="H88" s="294" t="s">
        <v>247</v>
      </c>
      <c r="I88" s="192" t="s">
        <v>247</v>
      </c>
      <c r="J88" s="246" t="s">
        <v>18</v>
      </c>
      <c r="K88" s="246"/>
      <c r="L88" s="226"/>
    </row>
    <row r="89" spans="1:14" s="201" customFormat="1" ht="45.75" x14ac:dyDescent="0.25">
      <c r="A89" s="137" t="s">
        <v>94</v>
      </c>
      <c r="B89" s="145" t="s">
        <v>10</v>
      </c>
      <c r="C89" s="147">
        <v>43174</v>
      </c>
      <c r="D89" s="247" t="s">
        <v>281</v>
      </c>
      <c r="E89" s="242" t="s">
        <v>273</v>
      </c>
      <c r="F89" s="196">
        <v>0</v>
      </c>
      <c r="G89" s="196">
        <v>0</v>
      </c>
      <c r="H89" s="294" t="s">
        <v>247</v>
      </c>
      <c r="I89" s="192" t="s">
        <v>247</v>
      </c>
      <c r="J89" s="68" t="s">
        <v>18</v>
      </c>
      <c r="K89" s="192" t="s">
        <v>247</v>
      </c>
      <c r="L89" s="15"/>
    </row>
    <row r="90" spans="1:14" s="201" customFormat="1" ht="30" x14ac:dyDescent="0.25">
      <c r="A90" s="245" t="s">
        <v>46</v>
      </c>
      <c r="B90" s="237" t="s">
        <v>9</v>
      </c>
      <c r="C90" s="289">
        <v>43174</v>
      </c>
      <c r="D90" s="239" t="s">
        <v>90</v>
      </c>
      <c r="E90" s="200" t="s">
        <v>105</v>
      </c>
      <c r="F90" s="196">
        <v>50</v>
      </c>
      <c r="G90" s="196">
        <v>0</v>
      </c>
      <c r="H90" s="295">
        <f>SUM(F90-G90)</f>
        <v>50</v>
      </c>
      <c r="I90" s="192" t="s">
        <v>247</v>
      </c>
      <c r="J90" s="246" t="s">
        <v>151</v>
      </c>
      <c r="K90" s="192" t="s">
        <v>247</v>
      </c>
      <c r="L90" s="226"/>
    </row>
    <row r="91" spans="1:14" s="201" customFormat="1" ht="15.75" x14ac:dyDescent="0.25">
      <c r="A91" s="137" t="s">
        <v>94</v>
      </c>
      <c r="B91" s="145" t="s">
        <v>10</v>
      </c>
      <c r="C91" s="15">
        <v>43208</v>
      </c>
      <c r="D91" s="287" t="s">
        <v>317</v>
      </c>
      <c r="E91" s="288" t="s">
        <v>6</v>
      </c>
      <c r="F91" s="196">
        <v>0</v>
      </c>
      <c r="G91" s="196">
        <v>0</v>
      </c>
      <c r="H91" s="294" t="s">
        <v>247</v>
      </c>
      <c r="I91" s="192" t="s">
        <v>247</v>
      </c>
      <c r="J91" s="296" t="s">
        <v>18</v>
      </c>
      <c r="K91" s="286"/>
      <c r="L91" s="286"/>
    </row>
    <row r="92" spans="1:14" s="201" customFormat="1" ht="15.75" x14ac:dyDescent="0.25">
      <c r="A92" s="137" t="s">
        <v>94</v>
      </c>
      <c r="B92" s="145" t="s">
        <v>10</v>
      </c>
      <c r="C92" s="283">
        <v>43209</v>
      </c>
      <c r="D92" s="247" t="s">
        <v>281</v>
      </c>
      <c r="E92" s="14" t="s">
        <v>104</v>
      </c>
      <c r="F92" s="196">
        <v>0</v>
      </c>
      <c r="G92" s="196">
        <v>0</v>
      </c>
      <c r="H92" s="294" t="s">
        <v>247</v>
      </c>
      <c r="I92" s="192" t="s">
        <v>247</v>
      </c>
      <c r="J92" s="68" t="s">
        <v>18</v>
      </c>
      <c r="K92" s="192" t="s">
        <v>247</v>
      </c>
      <c r="L92" s="235"/>
    </row>
    <row r="93" spans="1:14" s="201" customFormat="1" ht="15.75" x14ac:dyDescent="0.25">
      <c r="A93" s="137" t="s">
        <v>94</v>
      </c>
      <c r="B93" s="145" t="s">
        <v>9</v>
      </c>
      <c r="C93" s="71">
        <v>43209</v>
      </c>
      <c r="D93" s="249" t="s">
        <v>318</v>
      </c>
      <c r="E93" s="200" t="s">
        <v>104</v>
      </c>
      <c r="F93" s="196">
        <v>200</v>
      </c>
      <c r="G93" s="196">
        <v>166.18</v>
      </c>
      <c r="H93" s="295">
        <f>SUM(F93-G93)</f>
        <v>33.819999999999993</v>
      </c>
      <c r="I93" s="193" t="s">
        <v>320</v>
      </c>
      <c r="J93" s="246" t="s">
        <v>13</v>
      </c>
      <c r="K93" s="246"/>
      <c r="L93" s="251"/>
      <c r="M93" s="130"/>
      <c r="N93" s="248"/>
    </row>
    <row r="94" spans="1:14" s="201" customFormat="1" ht="15.75" x14ac:dyDescent="0.25">
      <c r="A94" s="245" t="s">
        <v>46</v>
      </c>
      <c r="B94" s="237" t="s">
        <v>8</v>
      </c>
      <c r="C94" s="289">
        <v>43209</v>
      </c>
      <c r="D94" s="290" t="s">
        <v>301</v>
      </c>
      <c r="E94" s="250" t="s">
        <v>6</v>
      </c>
      <c r="F94" s="196">
        <v>50</v>
      </c>
      <c r="G94" s="196">
        <v>0</v>
      </c>
      <c r="H94" s="295">
        <f>SUM(F94-G94)</f>
        <v>50</v>
      </c>
      <c r="I94" s="192" t="s">
        <v>247</v>
      </c>
      <c r="J94" s="246" t="s">
        <v>115</v>
      </c>
      <c r="K94" s="246"/>
      <c r="L94" s="251"/>
    </row>
    <row r="95" spans="1:14" s="201" customFormat="1" ht="15.75" x14ac:dyDescent="0.25">
      <c r="A95" s="137" t="s">
        <v>94</v>
      </c>
      <c r="B95" s="145" t="s">
        <v>10</v>
      </c>
      <c r="C95" s="71">
        <v>43208</v>
      </c>
      <c r="D95" s="249" t="s">
        <v>315</v>
      </c>
      <c r="E95" s="250" t="s">
        <v>6</v>
      </c>
      <c r="F95" s="196">
        <v>0</v>
      </c>
      <c r="G95" s="196">
        <v>37.86</v>
      </c>
      <c r="H95" s="295">
        <f>SUM(F95-G95)</f>
        <v>-37.86</v>
      </c>
      <c r="I95" s="193" t="s">
        <v>320</v>
      </c>
      <c r="J95" s="246" t="s">
        <v>319</v>
      </c>
      <c r="K95" s="246"/>
      <c r="L95" s="251"/>
    </row>
    <row r="96" spans="1:14" s="201" customFormat="1" ht="15.75" x14ac:dyDescent="0.25">
      <c r="A96" s="137" t="s">
        <v>94</v>
      </c>
      <c r="B96" s="145" t="s">
        <v>10</v>
      </c>
      <c r="C96" s="15">
        <v>43209</v>
      </c>
      <c r="D96" s="14" t="s">
        <v>257</v>
      </c>
      <c r="E96" s="14" t="s">
        <v>302</v>
      </c>
      <c r="F96" s="196">
        <v>0</v>
      </c>
      <c r="G96" s="196">
        <v>0</v>
      </c>
      <c r="H96" s="294" t="s">
        <v>247</v>
      </c>
      <c r="I96" s="192" t="s">
        <v>247</v>
      </c>
      <c r="J96" s="68" t="s">
        <v>18</v>
      </c>
      <c r="K96" s="68"/>
      <c r="L96" s="68" t="s">
        <v>321</v>
      </c>
    </row>
    <row r="97" spans="3:12" x14ac:dyDescent="0.25">
      <c r="C97" s="71"/>
      <c r="D97" s="249"/>
      <c r="E97" s="250"/>
      <c r="F97" s="196"/>
      <c r="G97" s="196"/>
      <c r="I97" s="193"/>
      <c r="J97" s="246"/>
      <c r="K97" s="246"/>
      <c r="L97" s="70"/>
    </row>
    <row r="98" spans="3:12" x14ac:dyDescent="0.25">
      <c r="C98" s="262"/>
      <c r="D98" s="225"/>
      <c r="E98" s="167" t="s">
        <v>252</v>
      </c>
      <c r="F98" s="194">
        <f>SUM(F34:F97)</f>
        <v>3798.84</v>
      </c>
      <c r="G98" s="194">
        <f>SUM(G34:G97)</f>
        <v>1007.33</v>
      </c>
      <c r="H98" s="194">
        <f>SUM(H34:H97)</f>
        <v>422.47</v>
      </c>
      <c r="I98" s="191"/>
      <c r="J98" s="70"/>
      <c r="K98" s="70"/>
      <c r="L98" s="70"/>
    </row>
    <row r="99" spans="3:12" x14ac:dyDescent="0.25">
      <c r="C99" s="262"/>
      <c r="D99" s="225"/>
      <c r="E99" s="263"/>
      <c r="F99" s="291" t="s">
        <v>85</v>
      </c>
      <c r="G99" s="291" t="s">
        <v>126</v>
      </c>
      <c r="H99" s="291" t="s">
        <v>239</v>
      </c>
      <c r="I99" s="191"/>
      <c r="J99" s="70"/>
      <c r="K99" s="70"/>
      <c r="L99" s="70"/>
    </row>
    <row r="100" spans="3:12" x14ac:dyDescent="0.25">
      <c r="C100" s="262"/>
      <c r="D100" s="225"/>
      <c r="E100" s="263"/>
      <c r="F100" s="194"/>
      <c r="G100" s="194"/>
      <c r="I100" s="191"/>
      <c r="J100" s="70"/>
      <c r="K100" s="70"/>
      <c r="L100" s="70"/>
    </row>
    <row r="101" spans="3:12" x14ac:dyDescent="0.25">
      <c r="C101" s="262"/>
      <c r="D101" s="225"/>
      <c r="E101" s="263"/>
      <c r="F101" s="194"/>
      <c r="G101" s="194"/>
      <c r="I101" s="191"/>
      <c r="J101" s="70"/>
      <c r="K101" s="70"/>
      <c r="L101" s="70"/>
    </row>
    <row r="102" spans="3:12" x14ac:dyDescent="0.25">
      <c r="C102" s="262"/>
      <c r="D102" s="225"/>
      <c r="E102" s="263"/>
      <c r="F102" s="194"/>
      <c r="G102" s="194"/>
      <c r="I102" s="191"/>
      <c r="J102" s="70"/>
      <c r="K102" s="70"/>
      <c r="L102" s="70"/>
    </row>
    <row r="103" spans="3:12" x14ac:dyDescent="0.25">
      <c r="C103" s="262"/>
      <c r="D103" s="225"/>
      <c r="E103" s="263"/>
      <c r="F103" s="194"/>
      <c r="G103" s="194"/>
      <c r="I103" s="191"/>
      <c r="J103" s="70"/>
      <c r="K103" s="70"/>
      <c r="L103" s="70"/>
    </row>
    <row r="104" spans="3:12" x14ac:dyDescent="0.25">
      <c r="G104" s="196"/>
      <c r="I104" s="210"/>
      <c r="J104" s="14"/>
      <c r="K104" s="226"/>
      <c r="L104" s="226"/>
    </row>
    <row r="105" spans="3:12" x14ac:dyDescent="0.25">
      <c r="G105" s="196"/>
      <c r="I105" s="210"/>
      <c r="J105" s="14"/>
      <c r="K105" s="226"/>
      <c r="L105" s="77"/>
    </row>
    <row r="106" spans="3:12" x14ac:dyDescent="0.25">
      <c r="G106" s="196"/>
      <c r="I106" s="210"/>
      <c r="J106" s="208"/>
      <c r="K106" s="77"/>
      <c r="L106" s="242"/>
    </row>
    <row r="107" spans="3:12" x14ac:dyDescent="0.25">
      <c r="G107" s="196"/>
      <c r="I107" s="210"/>
      <c r="J107" s="200"/>
      <c r="K107" s="242"/>
    </row>
    <row r="108" spans="3:12" x14ac:dyDescent="0.25">
      <c r="J108" s="207"/>
    </row>
    <row r="109" spans="3:12" x14ac:dyDescent="0.25">
      <c r="J109" s="207"/>
    </row>
  </sheetData>
  <autoFilter ref="A33:L98">
    <sortState ref="A35:L98">
      <sortCondition ref="C34:C98"/>
    </sortState>
  </autoFilter>
  <sortState ref="A58:L71">
    <sortCondition ref="C58:C71"/>
    <sortCondition ref="E58:E71"/>
    <sortCondition ref="D58:D71"/>
  </sortState>
  <hyperlinks>
    <hyperlink ref="L79" r:id="rId1"/>
    <hyperlink ref="L57" r:id="rId2"/>
    <hyperlink ref="L74" r:id="rId3" display="https://www.grants.gov/web/grants/search-grants.html?keywords=pollinator"/>
    <hyperlink ref="L71" r:id="rId4"/>
  </hyperlinks>
  <printOptions horizontalCentered="1"/>
  <pageMargins left="0" right="0" top="0.75" bottom="0.5" header="0.3" footer="0.25"/>
  <pageSetup fitToHeight="0" orientation="landscape" horizontalDpi="0" verticalDpi="0" r:id="rId5"/>
  <headerFooter>
    <oddHeader xml:space="preserve">&amp;L           &amp;F&amp;C&amp;A&amp;RDate: &amp;D          </oddHeader>
  </headerFooter>
  <rowBreaks count="2" manualBreakCount="2">
    <brk id="32" max="11" man="1"/>
    <brk id="72" max="11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2" workbookViewId="0">
      <selection activeCell="C32" sqref="C32"/>
    </sheetView>
  </sheetViews>
  <sheetFormatPr defaultColWidth="8.85546875" defaultRowHeight="15" x14ac:dyDescent="0.25"/>
  <cols>
    <col min="1" max="1" width="2.7109375" style="8" customWidth="1"/>
    <col min="2" max="2" width="24.7109375" style="8" customWidth="1"/>
    <col min="3" max="3" width="36.7109375" style="8" customWidth="1"/>
    <col min="4" max="4" width="8.7109375" style="8" customWidth="1"/>
    <col min="5" max="5" width="3.5703125" style="20" customWidth="1"/>
    <col min="6" max="6" width="5.5703125" style="20" customWidth="1"/>
    <col min="7" max="7" width="4.140625" style="20" bestFit="1" customWidth="1"/>
    <col min="8" max="8" width="4.85546875" style="20" bestFit="1" customWidth="1"/>
    <col min="9" max="9" width="5" style="20" bestFit="1" customWidth="1"/>
    <col min="10" max="10" width="9.140625" style="22" customWidth="1"/>
    <col min="11" max="11" width="8.140625" style="20" bestFit="1" customWidth="1"/>
    <col min="12" max="12" width="19.28515625" style="20" customWidth="1"/>
    <col min="13" max="13" width="15" style="20" customWidth="1"/>
    <col min="14" max="16384" width="8.85546875" style="20"/>
  </cols>
  <sheetData>
    <row r="1" spans="1:14" x14ac:dyDescent="0.25">
      <c r="A1" s="81" t="s">
        <v>101</v>
      </c>
      <c r="B1" s="95"/>
      <c r="C1" s="82"/>
      <c r="D1" s="82"/>
      <c r="E1" s="109"/>
      <c r="F1" s="83"/>
      <c r="G1" s="83"/>
      <c r="H1" s="83"/>
      <c r="I1" s="83"/>
      <c r="J1" s="84"/>
      <c r="K1" s="83"/>
      <c r="L1" s="85"/>
    </row>
    <row r="2" spans="1:14" x14ac:dyDescent="0.25">
      <c r="A2" s="87"/>
      <c r="B2" s="8" t="s">
        <v>96</v>
      </c>
      <c r="C2" s="8" t="s">
        <v>97</v>
      </c>
      <c r="E2" s="103"/>
      <c r="F2" s="104"/>
      <c r="G2" s="104"/>
      <c r="H2" s="104"/>
      <c r="I2" s="104"/>
      <c r="J2" s="105"/>
      <c r="K2" s="104"/>
      <c r="L2" s="106"/>
    </row>
    <row r="3" spans="1:14" x14ac:dyDescent="0.25">
      <c r="A3" s="87"/>
      <c r="B3" s="8" t="s">
        <v>98</v>
      </c>
      <c r="C3" s="8" t="s">
        <v>164</v>
      </c>
      <c r="E3" s="107" t="s">
        <v>165</v>
      </c>
      <c r="F3" s="104"/>
      <c r="G3" s="104"/>
      <c r="H3" s="104"/>
      <c r="I3" s="104"/>
      <c r="J3" s="105"/>
      <c r="K3" s="104"/>
      <c r="L3" s="106"/>
    </row>
    <row r="4" spans="1:14" x14ac:dyDescent="0.25">
      <c r="A4" s="87"/>
      <c r="B4" s="8" t="s">
        <v>62</v>
      </c>
      <c r="C4" s="8" t="s">
        <v>63</v>
      </c>
      <c r="D4" s="8" t="s">
        <v>99</v>
      </c>
      <c r="E4" s="103"/>
      <c r="F4" s="104"/>
      <c r="G4" s="104"/>
      <c r="H4" s="104"/>
      <c r="I4" s="104"/>
      <c r="J4" s="105"/>
      <c r="K4" s="104"/>
      <c r="L4" s="106"/>
    </row>
    <row r="5" spans="1:14" x14ac:dyDescent="0.25">
      <c r="A5" s="87"/>
      <c r="B5" s="8" t="s">
        <v>162</v>
      </c>
      <c r="C5" s="8" t="s">
        <v>65</v>
      </c>
      <c r="D5" s="8" t="s">
        <v>99</v>
      </c>
      <c r="E5" s="103"/>
      <c r="F5" s="104"/>
      <c r="G5" s="104"/>
      <c r="H5" s="104"/>
      <c r="I5" s="104"/>
      <c r="J5" s="105"/>
      <c r="K5" s="104"/>
      <c r="L5" s="106"/>
    </row>
    <row r="6" spans="1:14" x14ac:dyDescent="0.25">
      <c r="A6" s="87"/>
      <c r="C6" s="8" t="s">
        <v>67</v>
      </c>
      <c r="D6" s="8" t="s">
        <v>100</v>
      </c>
      <c r="E6" s="103"/>
      <c r="F6" s="104"/>
      <c r="G6" s="104"/>
      <c r="H6" s="104"/>
      <c r="I6" s="104"/>
      <c r="J6" s="105"/>
      <c r="K6" s="104"/>
      <c r="L6" s="106"/>
    </row>
    <row r="7" spans="1:14" x14ac:dyDescent="0.25">
      <c r="A7" s="87"/>
      <c r="C7" s="8" t="s">
        <v>166</v>
      </c>
      <c r="D7" s="8" t="s">
        <v>163</v>
      </c>
      <c r="E7" s="8" t="s">
        <v>167</v>
      </c>
      <c r="F7" s="104"/>
      <c r="G7" s="104"/>
      <c r="H7" s="104"/>
      <c r="I7" s="104"/>
      <c r="J7" s="105"/>
      <c r="K7" s="104"/>
      <c r="L7" s="106"/>
    </row>
    <row r="8" spans="1:14" x14ac:dyDescent="0.25">
      <c r="A8" s="148"/>
      <c r="B8" s="149"/>
      <c r="C8" s="149"/>
      <c r="D8" s="149"/>
      <c r="E8" s="149" t="s">
        <v>168</v>
      </c>
      <c r="F8" s="150"/>
      <c r="G8" s="150"/>
      <c r="H8" s="150"/>
      <c r="I8" s="150"/>
      <c r="J8" s="151"/>
      <c r="K8" s="150"/>
      <c r="L8" s="152"/>
    </row>
    <row r="9" spans="1:14" x14ac:dyDescent="0.25">
      <c r="A9" s="81" t="s">
        <v>184</v>
      </c>
      <c r="B9" s="82"/>
      <c r="C9" s="82"/>
      <c r="D9" s="82"/>
      <c r="E9" s="82"/>
      <c r="F9" s="82"/>
      <c r="G9" s="82"/>
      <c r="H9" s="82"/>
      <c r="I9" s="82"/>
      <c r="J9" s="153"/>
      <c r="K9" s="82"/>
      <c r="L9" s="133"/>
    </row>
    <row r="10" spans="1:14" ht="15.75" x14ac:dyDescent="0.25">
      <c r="A10" s="143" t="s">
        <v>94</v>
      </c>
      <c r="B10" s="6" t="s">
        <v>179</v>
      </c>
      <c r="C10" s="1" t="s">
        <v>180</v>
      </c>
      <c r="D10" s="1"/>
      <c r="E10" s="1"/>
      <c r="F10" s="1"/>
      <c r="G10" s="1"/>
      <c r="H10" s="1"/>
      <c r="I10" s="1"/>
      <c r="J10" s="154"/>
      <c r="K10" s="155"/>
      <c r="L10" s="88"/>
    </row>
    <row r="11" spans="1:14" x14ac:dyDescent="0.25">
      <c r="A11" s="87"/>
      <c r="B11" s="54" t="s">
        <v>177</v>
      </c>
      <c r="E11" s="26"/>
      <c r="F11" s="26"/>
      <c r="G11" s="26"/>
      <c r="H11" s="26"/>
      <c r="I11" s="26"/>
      <c r="J11" s="8"/>
      <c r="K11" s="8"/>
      <c r="L11" s="88"/>
    </row>
    <row r="12" spans="1:14" x14ac:dyDescent="0.25">
      <c r="A12" s="89"/>
      <c r="B12" s="134" t="s">
        <v>178</v>
      </c>
      <c r="C12" s="90"/>
      <c r="D12" s="90"/>
      <c r="E12" s="90"/>
      <c r="F12" s="90"/>
      <c r="G12" s="90"/>
      <c r="H12" s="90"/>
      <c r="I12" s="90"/>
      <c r="J12" s="93"/>
      <c r="K12" s="90"/>
      <c r="L12" s="94"/>
    </row>
    <row r="13" spans="1:14" x14ac:dyDescent="0.25">
      <c r="A13" s="81" t="s">
        <v>102</v>
      </c>
      <c r="B13" s="97"/>
      <c r="C13" s="97"/>
      <c r="D13" s="97"/>
      <c r="E13" s="97"/>
      <c r="F13" s="98" t="s">
        <v>160</v>
      </c>
      <c r="G13" s="97"/>
      <c r="H13" s="97"/>
      <c r="I13" s="98"/>
      <c r="J13" s="98" t="s">
        <v>161</v>
      </c>
      <c r="K13" s="98"/>
      <c r="L13" s="138"/>
    </row>
    <row r="14" spans="1:14" x14ac:dyDescent="0.25">
      <c r="A14" s="96"/>
      <c r="B14" s="97"/>
      <c r="C14" s="97"/>
      <c r="D14" s="97"/>
      <c r="E14" s="97"/>
      <c r="F14" s="98" t="s">
        <v>157</v>
      </c>
      <c r="G14" s="97"/>
      <c r="H14" s="97"/>
      <c r="I14" s="98"/>
      <c r="J14" s="98" t="s">
        <v>157</v>
      </c>
      <c r="K14" s="98"/>
      <c r="L14" s="138"/>
    </row>
    <row r="15" spans="1:14" x14ac:dyDescent="0.25">
      <c r="A15" s="100"/>
      <c r="E15" s="8"/>
      <c r="F15" s="101" t="s">
        <v>158</v>
      </c>
      <c r="G15" s="8"/>
      <c r="H15" s="8"/>
      <c r="I15" s="101"/>
      <c r="J15" s="101" t="s">
        <v>159</v>
      </c>
      <c r="K15" s="101"/>
      <c r="L15" s="139"/>
    </row>
    <row r="16" spans="1:14" s="19" customFormat="1" x14ac:dyDescent="0.25">
      <c r="A16" s="86"/>
      <c r="B16" s="53" t="s">
        <v>18</v>
      </c>
      <c r="C16" s="53" t="s">
        <v>32</v>
      </c>
      <c r="D16" s="53" t="s">
        <v>33</v>
      </c>
      <c r="E16" s="156"/>
      <c r="F16" s="156" t="s">
        <v>185</v>
      </c>
      <c r="G16" s="156"/>
      <c r="H16" s="53" t="s">
        <v>176</v>
      </c>
      <c r="I16" s="99"/>
      <c r="J16" s="157" t="s">
        <v>175</v>
      </c>
      <c r="K16" s="99" t="s">
        <v>176</v>
      </c>
      <c r="L16" s="140"/>
      <c r="N16" s="80"/>
    </row>
    <row r="17" spans="1:14" x14ac:dyDescent="0.25">
      <c r="A17" s="87"/>
      <c r="B17" s="8" t="s">
        <v>13</v>
      </c>
      <c r="C17" s="8" t="s">
        <v>34</v>
      </c>
      <c r="D17" s="21">
        <v>2100</v>
      </c>
      <c r="E17" s="8"/>
      <c r="F17" s="8">
        <v>66</v>
      </c>
      <c r="G17" s="8"/>
      <c r="H17" s="8"/>
      <c r="I17" s="102"/>
      <c r="J17" s="102">
        <v>17</v>
      </c>
      <c r="K17" s="102">
        <v>34</v>
      </c>
      <c r="L17" s="140"/>
      <c r="N17" s="80"/>
    </row>
    <row r="18" spans="1:14" x14ac:dyDescent="0.25">
      <c r="A18" s="87"/>
      <c r="B18" s="8" t="s">
        <v>35</v>
      </c>
      <c r="C18" s="8" t="s">
        <v>36</v>
      </c>
      <c r="D18" s="21">
        <v>66</v>
      </c>
      <c r="E18" s="8"/>
      <c r="F18" s="8">
        <v>2</v>
      </c>
      <c r="G18" s="8"/>
      <c r="H18" s="8">
        <v>4</v>
      </c>
      <c r="I18" s="102"/>
      <c r="J18" s="102">
        <v>0.5</v>
      </c>
      <c r="K18" s="102">
        <v>1</v>
      </c>
      <c r="L18" s="140"/>
      <c r="N18" s="80"/>
    </row>
    <row r="19" spans="1:14" x14ac:dyDescent="0.25">
      <c r="A19" s="87"/>
      <c r="B19" s="8" t="s">
        <v>37</v>
      </c>
      <c r="C19" s="8" t="s">
        <v>38</v>
      </c>
      <c r="D19" s="21">
        <v>75</v>
      </c>
      <c r="E19" s="8"/>
      <c r="F19" s="8">
        <v>4</v>
      </c>
      <c r="G19" s="8"/>
      <c r="H19" s="8">
        <v>8</v>
      </c>
      <c r="I19" s="102"/>
      <c r="J19" s="102">
        <v>1</v>
      </c>
      <c r="K19" s="102">
        <v>2</v>
      </c>
      <c r="L19" s="140"/>
      <c r="N19" s="80"/>
    </row>
    <row r="20" spans="1:14" x14ac:dyDescent="0.25">
      <c r="A20" s="87"/>
      <c r="B20" s="8" t="s">
        <v>39</v>
      </c>
      <c r="D20" s="21">
        <v>75</v>
      </c>
      <c r="E20" s="8"/>
      <c r="F20" s="8">
        <v>4</v>
      </c>
      <c r="G20" s="8"/>
      <c r="H20" s="8">
        <v>8</v>
      </c>
      <c r="I20" s="102"/>
      <c r="J20" s="102">
        <v>0.5</v>
      </c>
      <c r="K20" s="102">
        <v>1</v>
      </c>
      <c r="L20" s="140"/>
      <c r="N20" s="80"/>
    </row>
    <row r="21" spans="1:14" x14ac:dyDescent="0.25">
      <c r="A21" s="87"/>
      <c r="B21" s="8" t="s">
        <v>11</v>
      </c>
      <c r="C21" s="8" t="s">
        <v>40</v>
      </c>
      <c r="D21" s="21">
        <v>90</v>
      </c>
      <c r="E21" s="8"/>
      <c r="F21" s="8">
        <v>4</v>
      </c>
      <c r="G21" s="8"/>
      <c r="H21" s="8">
        <v>8</v>
      </c>
      <c r="I21" s="102"/>
      <c r="J21" s="102">
        <v>1</v>
      </c>
      <c r="K21" s="102">
        <v>2</v>
      </c>
      <c r="L21" s="141"/>
      <c r="N21" s="80"/>
    </row>
    <row r="22" spans="1:14" x14ac:dyDescent="0.25">
      <c r="A22" s="87"/>
      <c r="C22" s="23" t="s">
        <v>41</v>
      </c>
      <c r="D22" s="24">
        <f>SUM(D17:D20)</f>
        <v>2316</v>
      </c>
      <c r="E22" s="8"/>
      <c r="F22" s="54">
        <f>SUM(F17:F21)</f>
        <v>80</v>
      </c>
      <c r="G22" s="54" t="s">
        <v>186</v>
      </c>
      <c r="H22" s="54"/>
      <c r="I22" s="54"/>
      <c r="J22" s="54">
        <f>SUM(J17:J21)</f>
        <v>20</v>
      </c>
      <c r="K22" s="54" t="s">
        <v>186</v>
      </c>
      <c r="L22" s="142"/>
    </row>
    <row r="23" spans="1:14" x14ac:dyDescent="0.25">
      <c r="A23" s="89"/>
      <c r="B23" s="90"/>
      <c r="C23" s="91" t="s">
        <v>42</v>
      </c>
      <c r="D23" s="92">
        <f>D22/1000</f>
        <v>2.3159999999999998</v>
      </c>
      <c r="E23" s="91"/>
      <c r="F23" s="90"/>
      <c r="G23" s="90"/>
      <c r="H23" s="90"/>
      <c r="I23" s="90"/>
      <c r="J23" s="93"/>
      <c r="K23" s="90"/>
      <c r="L23" s="94"/>
    </row>
    <row r="24" spans="1:14" s="19" customFormat="1" x14ac:dyDescent="0.25">
      <c r="A24" s="119" t="s">
        <v>204</v>
      </c>
      <c r="B24" s="120"/>
      <c r="C24" s="121"/>
      <c r="D24" s="122"/>
      <c r="E24" s="83"/>
      <c r="F24" s="83"/>
      <c r="G24" s="83"/>
      <c r="H24" s="83"/>
      <c r="I24" s="84"/>
      <c r="J24" s="83"/>
      <c r="K24" s="123"/>
      <c r="L24" s="124"/>
    </row>
    <row r="25" spans="1:14" ht="30" x14ac:dyDescent="0.25">
      <c r="A25" s="87"/>
      <c r="B25" s="53" t="s">
        <v>43</v>
      </c>
      <c r="C25" s="13" t="s">
        <v>44</v>
      </c>
      <c r="D25" s="53" t="s">
        <v>45</v>
      </c>
      <c r="E25" s="55" t="s">
        <v>46</v>
      </c>
      <c r="F25" s="13" t="s">
        <v>47</v>
      </c>
      <c r="G25" s="13" t="s">
        <v>75</v>
      </c>
      <c r="H25" s="25" t="s">
        <v>48</v>
      </c>
      <c r="I25" s="25">
        <v>2017</v>
      </c>
      <c r="J25" s="13" t="s">
        <v>181</v>
      </c>
      <c r="K25" s="53" t="s">
        <v>49</v>
      </c>
      <c r="L25" s="106"/>
    </row>
    <row r="26" spans="1:14" x14ac:dyDescent="0.25">
      <c r="A26" s="297" t="s">
        <v>10</v>
      </c>
      <c r="B26" s="8" t="s">
        <v>50</v>
      </c>
      <c r="C26" s="26" t="s">
        <v>51</v>
      </c>
      <c r="D26" s="27">
        <v>40</v>
      </c>
      <c r="E26" s="56">
        <v>2.33</v>
      </c>
      <c r="F26" s="28">
        <v>20</v>
      </c>
      <c r="G26" s="29">
        <v>3</v>
      </c>
      <c r="H26" s="28">
        <f t="shared" ref="H26:H30" si="0">SUM(E26*F26*G26)/D26</f>
        <v>3.4950000000000001</v>
      </c>
      <c r="I26" s="30"/>
      <c r="J26" s="31"/>
      <c r="K26" s="31"/>
      <c r="L26" s="106"/>
    </row>
    <row r="27" spans="1:14" x14ac:dyDescent="0.25">
      <c r="A27" s="298"/>
      <c r="B27" s="26" t="s">
        <v>52</v>
      </c>
      <c r="C27" s="26" t="s">
        <v>53</v>
      </c>
      <c r="D27" s="27">
        <v>40</v>
      </c>
      <c r="E27" s="56">
        <v>2.33</v>
      </c>
      <c r="F27" s="28">
        <v>40</v>
      </c>
      <c r="G27" s="29">
        <v>4</v>
      </c>
      <c r="H27" s="28">
        <f t="shared" si="0"/>
        <v>9.32</v>
      </c>
      <c r="I27" s="28"/>
      <c r="J27" s="31"/>
      <c r="K27" s="31"/>
      <c r="L27" s="106"/>
    </row>
    <row r="28" spans="1:14" ht="30" x14ac:dyDescent="0.25">
      <c r="A28" s="298"/>
      <c r="B28" s="27" t="s">
        <v>54</v>
      </c>
      <c r="C28" s="110" t="s">
        <v>55</v>
      </c>
      <c r="D28" s="111">
        <v>40</v>
      </c>
      <c r="E28" s="112">
        <v>2.33</v>
      </c>
      <c r="F28" s="113">
        <f>SUM(20+40)/2</f>
        <v>30</v>
      </c>
      <c r="G28" s="114">
        <v>3</v>
      </c>
      <c r="H28" s="115">
        <f>SUM(E28*F28*G28)/D28</f>
        <v>5.2425000000000006</v>
      </c>
      <c r="I28" s="116">
        <v>6</v>
      </c>
      <c r="J28" s="117">
        <v>40.1</v>
      </c>
      <c r="K28" s="117">
        <f>SUM(I28*J28)</f>
        <v>240.60000000000002</v>
      </c>
      <c r="L28" s="132" t="s">
        <v>74</v>
      </c>
    </row>
    <row r="29" spans="1:14" x14ac:dyDescent="0.25">
      <c r="A29" s="298"/>
      <c r="B29" s="8" t="s">
        <v>56</v>
      </c>
      <c r="C29" s="26" t="s">
        <v>57</v>
      </c>
      <c r="D29" s="27">
        <v>40</v>
      </c>
      <c r="E29" s="56">
        <v>2.33</v>
      </c>
      <c r="F29" s="28">
        <v>5</v>
      </c>
      <c r="G29" s="29">
        <v>1</v>
      </c>
      <c r="H29" s="28">
        <f t="shared" si="0"/>
        <v>0.29125000000000001</v>
      </c>
      <c r="I29" s="28"/>
      <c r="J29" s="31"/>
      <c r="K29" s="31"/>
      <c r="L29" s="106"/>
    </row>
    <row r="30" spans="1:14" x14ac:dyDescent="0.25">
      <c r="A30" s="298"/>
      <c r="B30" s="27" t="s">
        <v>58</v>
      </c>
      <c r="C30" s="26" t="s">
        <v>59</v>
      </c>
      <c r="D30" s="27">
        <v>40</v>
      </c>
      <c r="E30" s="56">
        <v>2.33</v>
      </c>
      <c r="F30" s="28">
        <v>10</v>
      </c>
      <c r="G30" s="29">
        <v>2</v>
      </c>
      <c r="H30" s="28">
        <f t="shared" si="0"/>
        <v>1.165</v>
      </c>
      <c r="I30" s="28"/>
      <c r="J30" s="31"/>
      <c r="K30" s="31"/>
      <c r="L30" s="106"/>
    </row>
    <row r="31" spans="1:14" ht="30" x14ac:dyDescent="0.25">
      <c r="A31" s="298"/>
      <c r="B31" s="27" t="s">
        <v>60</v>
      </c>
      <c r="C31" s="110" t="s">
        <v>61</v>
      </c>
      <c r="D31" s="111">
        <v>40</v>
      </c>
      <c r="E31" s="112">
        <v>2.33</v>
      </c>
      <c r="F31" s="113">
        <v>7.5</v>
      </c>
      <c r="G31" s="114">
        <v>2</v>
      </c>
      <c r="H31" s="113">
        <f>SUM(E31*F31*G31)/D31</f>
        <v>0.87375000000000003</v>
      </c>
      <c r="I31" s="115">
        <v>1</v>
      </c>
      <c r="J31" s="117">
        <v>24.75</v>
      </c>
      <c r="K31" s="117">
        <f>SUM(I31*J31)</f>
        <v>24.75</v>
      </c>
      <c r="L31" s="132" t="s">
        <v>76</v>
      </c>
    </row>
    <row r="32" spans="1:14" x14ac:dyDescent="0.25">
      <c r="A32" s="297" t="s">
        <v>62</v>
      </c>
      <c r="B32" s="8" t="s">
        <v>63</v>
      </c>
      <c r="C32" s="26" t="s">
        <v>64</v>
      </c>
      <c r="D32" s="27">
        <v>50</v>
      </c>
      <c r="E32" s="57"/>
      <c r="F32" s="29"/>
      <c r="G32" s="29"/>
      <c r="H32" s="30">
        <v>1</v>
      </c>
      <c r="I32" s="116">
        <v>1</v>
      </c>
      <c r="J32" s="117">
        <v>17.7</v>
      </c>
      <c r="K32" s="117">
        <f>SUM(I32*J32)</f>
        <v>17.7</v>
      </c>
      <c r="L32" s="135" t="s">
        <v>182</v>
      </c>
    </row>
    <row r="33" spans="1:12" x14ac:dyDescent="0.25">
      <c r="A33" s="298"/>
      <c r="B33" s="8" t="s">
        <v>65</v>
      </c>
      <c r="C33" s="26" t="s">
        <v>66</v>
      </c>
      <c r="D33" s="27">
        <v>40</v>
      </c>
      <c r="E33" s="57"/>
      <c r="F33" s="29"/>
      <c r="G33" s="29"/>
      <c r="H33" s="30">
        <v>1</v>
      </c>
      <c r="I33" s="116">
        <v>1</v>
      </c>
      <c r="J33" s="118">
        <v>9.6</v>
      </c>
      <c r="K33" s="117">
        <f>SUM(I33*J33)</f>
        <v>9.6</v>
      </c>
      <c r="L33" s="135" t="s">
        <v>182</v>
      </c>
    </row>
    <row r="34" spans="1:12" x14ac:dyDescent="0.25">
      <c r="A34" s="298"/>
      <c r="B34" s="8" t="s">
        <v>67</v>
      </c>
      <c r="C34" s="26" t="s">
        <v>68</v>
      </c>
      <c r="D34" s="27">
        <v>5</v>
      </c>
      <c r="E34" s="57"/>
      <c r="F34" s="29"/>
      <c r="G34" s="29"/>
      <c r="H34" s="30">
        <v>1</v>
      </c>
      <c r="I34" s="116">
        <v>1</v>
      </c>
      <c r="J34" s="118">
        <v>12.15</v>
      </c>
      <c r="K34" s="117">
        <f>SUM(I34*J34)</f>
        <v>12.15</v>
      </c>
      <c r="L34" s="136" t="s">
        <v>182</v>
      </c>
    </row>
    <row r="35" spans="1:12" s="18" customFormat="1" x14ac:dyDescent="0.25">
      <c r="A35" s="299"/>
      <c r="B35" s="125"/>
      <c r="C35" s="125"/>
      <c r="D35" s="125"/>
      <c r="E35" s="126"/>
      <c r="F35" s="125"/>
      <c r="G35" s="125"/>
      <c r="H35" s="125"/>
      <c r="I35" s="125"/>
      <c r="J35" s="127" t="s">
        <v>17</v>
      </c>
      <c r="K35" s="128">
        <f>SUM(K26:K34)</f>
        <v>304.8</v>
      </c>
      <c r="L35" s="108"/>
    </row>
  </sheetData>
  <mergeCells count="2">
    <mergeCell ref="A26:A31"/>
    <mergeCell ref="A32:A35"/>
  </mergeCells>
  <printOptions horizontalCentered="1"/>
  <pageMargins left="0.25" right="0.25" top="0.5" bottom="0.25" header="0.25" footer="0.3"/>
  <pageSetup orientation="landscape" horizontalDpi="0" verticalDpi="0" r:id="rId1"/>
  <headerFooter>
    <oddHeader xml:space="preserve">&amp;L          &amp;F&amp;C&amp;A&amp;RDate: &amp;D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zoomScale="102" zoomScaleNormal="90" workbookViewId="0"/>
  </sheetViews>
  <sheetFormatPr defaultRowHeight="15" x14ac:dyDescent="0.25"/>
  <cols>
    <col min="1" max="1" width="2.7109375" style="4" customWidth="1"/>
    <col min="2" max="2" width="17" style="4" customWidth="1"/>
    <col min="3" max="3" width="29.85546875" style="4" customWidth="1"/>
    <col min="4" max="4" width="5.28515625" style="4" customWidth="1"/>
    <col min="5" max="5" width="11" style="4" bestFit="1" customWidth="1"/>
    <col min="6" max="7" width="8.7109375" style="4" customWidth="1"/>
    <col min="8" max="8" width="6.7109375" style="4" bestFit="1" customWidth="1"/>
    <col min="9" max="9" width="8.28515625" style="47" bestFit="1" customWidth="1"/>
    <col min="10" max="10" width="37.42578125" style="4" bestFit="1" customWidth="1"/>
    <col min="11" max="11" width="11.42578125" style="42" customWidth="1"/>
    <col min="12" max="12" width="6.7109375" style="38" customWidth="1"/>
    <col min="13" max="13" width="18.42578125" customWidth="1"/>
    <col min="14" max="14" width="12.7109375" style="38" customWidth="1"/>
    <col min="15" max="15" width="4.42578125" style="41" bestFit="1" customWidth="1"/>
    <col min="16" max="16" width="3.7109375" style="38" customWidth="1"/>
    <col min="17" max="17" width="6" bestFit="1" customWidth="1"/>
    <col min="18" max="18" width="13.7109375" customWidth="1"/>
    <col min="19" max="19" width="9.7109375" customWidth="1"/>
  </cols>
  <sheetData>
    <row r="1" spans="1:16" x14ac:dyDescent="0.25">
      <c r="A1" s="160" t="s">
        <v>190</v>
      </c>
    </row>
    <row r="2" spans="1:16" x14ac:dyDescent="0.25">
      <c r="A2" s="160"/>
      <c r="B2" s="174" t="s">
        <v>244</v>
      </c>
      <c r="C2" s="175"/>
      <c r="D2" s="175"/>
      <c r="E2" s="175"/>
      <c r="F2" s="175"/>
      <c r="G2" s="175"/>
      <c r="H2" s="175"/>
      <c r="I2" s="176"/>
      <c r="J2" s="177"/>
    </row>
    <row r="3" spans="1:16" s="18" customFormat="1" x14ac:dyDescent="0.25">
      <c r="A3" s="160"/>
      <c r="B3" s="178" t="s">
        <v>231</v>
      </c>
      <c r="C3" s="186" t="s">
        <v>226</v>
      </c>
      <c r="D3" s="179" t="s">
        <v>111</v>
      </c>
      <c r="E3" s="179"/>
      <c r="F3" s="179"/>
      <c r="G3" s="179"/>
      <c r="H3" s="179"/>
      <c r="I3" s="180"/>
      <c r="J3" s="181"/>
      <c r="K3" s="182"/>
      <c r="L3" s="19"/>
      <c r="N3" s="19"/>
      <c r="O3" s="183"/>
      <c r="P3" s="19"/>
    </row>
    <row r="4" spans="1:16" x14ac:dyDescent="0.25">
      <c r="A4" s="160"/>
      <c r="B4" s="174" t="s">
        <v>230</v>
      </c>
      <c r="C4" s="187">
        <v>55.2</v>
      </c>
      <c r="D4" s="175" t="s">
        <v>232</v>
      </c>
      <c r="E4" s="175"/>
      <c r="F4" s="175"/>
      <c r="G4" s="175"/>
      <c r="H4" s="175"/>
      <c r="I4" s="176"/>
      <c r="J4" s="177"/>
    </row>
    <row r="5" spans="1:16" x14ac:dyDescent="0.25">
      <c r="A5" s="160"/>
      <c r="B5" s="174" t="s">
        <v>230</v>
      </c>
      <c r="C5" s="190">
        <v>74.09</v>
      </c>
      <c r="D5" s="175" t="s">
        <v>227</v>
      </c>
      <c r="E5" s="175"/>
      <c r="F5" s="175"/>
      <c r="G5" s="175"/>
      <c r="H5" s="175"/>
      <c r="I5" s="176"/>
      <c r="J5" s="177"/>
    </row>
    <row r="6" spans="1:16" x14ac:dyDescent="0.25">
      <c r="A6" s="160"/>
      <c r="B6" s="174" t="s">
        <v>228</v>
      </c>
      <c r="C6" s="187">
        <v>44.09</v>
      </c>
      <c r="D6" s="175" t="s">
        <v>227</v>
      </c>
      <c r="E6" s="175"/>
      <c r="F6" s="175"/>
      <c r="G6" s="175"/>
      <c r="H6" s="175"/>
      <c r="I6" s="176"/>
      <c r="J6" s="177"/>
    </row>
    <row r="7" spans="1:16" x14ac:dyDescent="0.25">
      <c r="A7" s="160"/>
      <c r="B7" s="174" t="s">
        <v>229</v>
      </c>
      <c r="C7" s="187">
        <v>31.89</v>
      </c>
      <c r="D7" s="175" t="s">
        <v>227</v>
      </c>
      <c r="E7" s="175"/>
      <c r="F7" s="175"/>
      <c r="G7" s="175"/>
      <c r="H7" s="175"/>
      <c r="I7" s="176"/>
      <c r="J7" s="177"/>
    </row>
    <row r="8" spans="1:16" x14ac:dyDescent="0.25">
      <c r="A8" s="160"/>
      <c r="B8" s="174" t="s">
        <v>242</v>
      </c>
      <c r="C8" s="190">
        <v>31.12</v>
      </c>
      <c r="D8" s="175" t="s">
        <v>227</v>
      </c>
      <c r="E8" s="175"/>
      <c r="F8" s="175"/>
      <c r="G8" s="175"/>
      <c r="H8" s="175"/>
      <c r="I8" s="176"/>
      <c r="J8" s="177"/>
    </row>
    <row r="9" spans="1:16" s="172" customFormat="1" x14ac:dyDescent="0.25">
      <c r="A9" s="129"/>
      <c r="B9" s="52" t="s">
        <v>233</v>
      </c>
      <c r="C9" s="9"/>
      <c r="D9" s="1"/>
      <c r="E9" s="4"/>
      <c r="F9" s="4"/>
      <c r="G9" s="4"/>
      <c r="H9" s="4"/>
      <c r="I9" s="47"/>
      <c r="J9" s="4"/>
      <c r="K9" s="169"/>
      <c r="L9" s="170"/>
      <c r="M9" s="170"/>
      <c r="N9" s="170"/>
      <c r="O9" s="171"/>
      <c r="P9" s="170"/>
    </row>
    <row r="10" spans="1:16" s="172" customFormat="1" x14ac:dyDescent="0.25">
      <c r="A10" s="129"/>
      <c r="B10" s="52" t="s">
        <v>240</v>
      </c>
      <c r="C10" s="9"/>
      <c r="D10" s="1"/>
      <c r="E10" s="4"/>
      <c r="F10" s="4"/>
      <c r="G10" s="4"/>
      <c r="H10" s="4"/>
      <c r="I10" s="47"/>
      <c r="J10" s="4"/>
      <c r="K10" s="169"/>
      <c r="L10" s="170"/>
      <c r="M10" s="170"/>
      <c r="N10" s="170"/>
      <c r="O10" s="171"/>
      <c r="P10" s="170"/>
    </row>
    <row r="11" spans="1:16" s="172" customFormat="1" x14ac:dyDescent="0.25">
      <c r="A11" s="129"/>
      <c r="B11" s="300" t="s">
        <v>241</v>
      </c>
      <c r="C11" s="301"/>
      <c r="D11" s="301"/>
      <c r="E11" s="301"/>
      <c r="F11" s="301"/>
      <c r="G11" s="301"/>
      <c r="H11" s="301"/>
      <c r="I11" s="301"/>
      <c r="J11" s="302"/>
      <c r="K11" s="169"/>
      <c r="L11" s="170"/>
      <c r="M11" s="170"/>
      <c r="N11" s="170"/>
      <c r="O11" s="171"/>
      <c r="P11" s="170"/>
    </row>
    <row r="12" spans="1:16" x14ac:dyDescent="0.25">
      <c r="B12" s="206" t="s">
        <v>268</v>
      </c>
    </row>
    <row r="13" spans="1:16" x14ac:dyDescent="0.25">
      <c r="A13" s="160" t="s">
        <v>188</v>
      </c>
    </row>
    <row r="14" spans="1:16" s="4" customFormat="1" x14ac:dyDescent="0.25">
      <c r="A14" s="17"/>
      <c r="B14" s="146" t="s">
        <v>107</v>
      </c>
      <c r="C14" s="53" t="s">
        <v>12</v>
      </c>
      <c r="D14" s="44"/>
      <c r="I14" s="47"/>
      <c r="K14" s="66"/>
      <c r="M14" s="39"/>
      <c r="N14" s="5"/>
      <c r="O14" s="39"/>
    </row>
    <row r="15" spans="1:16" s="4" customFormat="1" x14ac:dyDescent="0.25">
      <c r="A15" s="3"/>
      <c r="B15" s="11" t="s">
        <v>11</v>
      </c>
      <c r="C15" s="12">
        <v>90</v>
      </c>
      <c r="D15" s="1" t="s">
        <v>106</v>
      </c>
      <c r="I15" s="47"/>
      <c r="K15" s="66"/>
      <c r="M15" s="39"/>
      <c r="N15" s="5"/>
      <c r="O15" s="39"/>
    </row>
    <row r="16" spans="1:16" s="4" customFormat="1" x14ac:dyDescent="0.25">
      <c r="A16" s="3"/>
      <c r="B16" s="11" t="s">
        <v>13</v>
      </c>
      <c r="C16" s="12">
        <v>2100</v>
      </c>
      <c r="D16" s="1"/>
      <c r="E16" s="184">
        <v>8.25</v>
      </c>
      <c r="F16" s="4" t="s">
        <v>108</v>
      </c>
      <c r="I16" s="47"/>
      <c r="K16" s="66"/>
      <c r="M16" s="39"/>
      <c r="N16" s="5"/>
      <c r="O16" s="39"/>
    </row>
    <row r="17" spans="1:16" s="4" customFormat="1" x14ac:dyDescent="0.25">
      <c r="A17" s="3"/>
      <c r="B17" s="11" t="s">
        <v>14</v>
      </c>
      <c r="C17" s="12">
        <v>66</v>
      </c>
      <c r="D17" s="1"/>
      <c r="E17" s="184">
        <v>0.25</v>
      </c>
      <c r="F17" s="4" t="s">
        <v>108</v>
      </c>
      <c r="I17" s="47"/>
      <c r="K17" s="66"/>
      <c r="M17" s="39"/>
      <c r="N17" s="5"/>
      <c r="O17" s="39"/>
    </row>
    <row r="18" spans="1:16" s="4" customFormat="1" x14ac:dyDescent="0.25">
      <c r="A18" s="3"/>
      <c r="B18" s="11" t="s">
        <v>15</v>
      </c>
      <c r="C18" s="12">
        <v>75</v>
      </c>
      <c r="D18" s="1"/>
      <c r="E18" s="184">
        <v>0.25</v>
      </c>
      <c r="F18" s="4" t="s">
        <v>108</v>
      </c>
      <c r="I18" s="47"/>
      <c r="K18" s="66"/>
      <c r="M18" s="39"/>
      <c r="N18" s="5"/>
      <c r="O18" s="39"/>
    </row>
    <row r="19" spans="1:16" s="4" customFormat="1" x14ac:dyDescent="0.25">
      <c r="A19" s="3"/>
      <c r="B19" s="11" t="s">
        <v>16</v>
      </c>
      <c r="C19" s="12">
        <v>75</v>
      </c>
      <c r="D19" s="1"/>
      <c r="E19" s="184">
        <v>0.25</v>
      </c>
      <c r="F19" s="4" t="s">
        <v>108</v>
      </c>
      <c r="I19" s="47"/>
      <c r="K19" s="66"/>
      <c r="M19" s="39"/>
      <c r="N19" s="5"/>
      <c r="O19" s="39"/>
    </row>
    <row r="20" spans="1:16" s="4" customFormat="1" ht="15.75" x14ac:dyDescent="0.25">
      <c r="A20" s="3"/>
      <c r="B20" s="40" t="s">
        <v>17</v>
      </c>
      <c r="C20" s="12">
        <f>SUM(C16:C19)</f>
        <v>2316</v>
      </c>
      <c r="D20" s="59"/>
      <c r="E20" s="185">
        <f>SUM(E16:E19)</f>
        <v>9</v>
      </c>
      <c r="F20" s="4" t="s">
        <v>108</v>
      </c>
      <c r="I20" s="47"/>
      <c r="K20" s="66"/>
      <c r="M20" s="39"/>
      <c r="N20" s="5"/>
      <c r="O20" s="39"/>
    </row>
    <row r="21" spans="1:16" s="4" customFormat="1" x14ac:dyDescent="0.25">
      <c r="A21" s="3"/>
      <c r="B21" s="173" t="s">
        <v>225</v>
      </c>
      <c r="D21" s="1"/>
      <c r="I21" s="47"/>
      <c r="K21" s="66"/>
      <c r="M21" s="39"/>
      <c r="N21" s="5"/>
      <c r="O21" s="39"/>
    </row>
    <row r="22" spans="1:16" s="4" customFormat="1" x14ac:dyDescent="0.25">
      <c r="A22" s="129"/>
      <c r="B22" s="6" t="s">
        <v>183</v>
      </c>
      <c r="C22" s="9"/>
      <c r="D22" s="1"/>
      <c r="I22" s="47"/>
      <c r="K22" s="66"/>
      <c r="M22" s="39"/>
      <c r="N22" s="5"/>
      <c r="O22" s="39"/>
    </row>
    <row r="23" spans="1:16" s="4" customFormat="1" x14ac:dyDescent="0.25">
      <c r="A23" s="129"/>
      <c r="B23" s="52" t="s">
        <v>205</v>
      </c>
      <c r="C23" s="9"/>
      <c r="D23" s="1"/>
      <c r="I23" s="47"/>
      <c r="K23" s="66"/>
      <c r="L23" s="39"/>
      <c r="M23" s="39"/>
      <c r="N23" s="39"/>
      <c r="O23" s="5"/>
      <c r="P23" s="39"/>
    </row>
    <row r="24" spans="1:16" s="4" customFormat="1" x14ac:dyDescent="0.25">
      <c r="A24" s="129"/>
      <c r="B24" s="52" t="s">
        <v>223</v>
      </c>
      <c r="C24" s="9"/>
      <c r="D24" s="1"/>
      <c r="I24" s="47"/>
      <c r="K24" s="66"/>
      <c r="L24" s="39"/>
      <c r="M24" s="39"/>
      <c r="N24" s="39"/>
      <c r="O24" s="5"/>
      <c r="P24" s="39"/>
    </row>
    <row r="25" spans="1:16" s="4" customFormat="1" x14ac:dyDescent="0.25">
      <c r="A25" s="129"/>
      <c r="B25" s="52" t="s">
        <v>243</v>
      </c>
      <c r="C25" s="9"/>
      <c r="D25" s="1"/>
      <c r="I25" s="47"/>
      <c r="K25" s="66"/>
      <c r="L25" s="39"/>
      <c r="M25" s="39"/>
      <c r="N25" s="39"/>
      <c r="O25" s="5"/>
      <c r="P25" s="39"/>
    </row>
    <row r="26" spans="1:16" s="4" customFormat="1" x14ac:dyDescent="0.25">
      <c r="A26" s="129"/>
      <c r="B26" s="60" t="s">
        <v>109</v>
      </c>
      <c r="C26" s="9"/>
      <c r="D26" s="1"/>
      <c r="G26" s="144"/>
      <c r="H26" s="6"/>
      <c r="I26" s="6"/>
      <c r="K26" s="66"/>
      <c r="L26" s="39"/>
      <c r="N26" s="39"/>
      <c r="O26" s="5"/>
      <c r="P26" s="39"/>
    </row>
    <row r="27" spans="1:16" s="4" customFormat="1" x14ac:dyDescent="0.25">
      <c r="A27" s="129"/>
      <c r="B27" s="6" t="s">
        <v>110</v>
      </c>
      <c r="C27" s="1"/>
      <c r="D27" s="1"/>
      <c r="G27" s="47"/>
      <c r="K27" s="66"/>
      <c r="L27" s="39"/>
      <c r="N27" s="39"/>
      <c r="O27" s="5"/>
      <c r="P27" s="39"/>
    </row>
    <row r="28" spans="1:16" s="4" customFormat="1" x14ac:dyDescent="0.25">
      <c r="A28" s="43"/>
      <c r="B28" s="1" t="s">
        <v>248</v>
      </c>
      <c r="C28" s="43"/>
      <c r="D28" s="45"/>
      <c r="G28" s="47"/>
      <c r="K28" s="66"/>
      <c r="L28" s="39"/>
      <c r="N28" s="39"/>
      <c r="O28" s="5"/>
      <c r="P28" s="39"/>
    </row>
    <row r="29" spans="1:16" s="60" customFormat="1" x14ac:dyDescent="0.25">
      <c r="A29" s="51"/>
      <c r="B29" s="4" t="s">
        <v>250</v>
      </c>
      <c r="C29" s="43"/>
      <c r="D29" s="4"/>
      <c r="E29" s="4"/>
      <c r="F29" s="4"/>
      <c r="G29" s="47"/>
      <c r="H29" s="4"/>
      <c r="I29" s="4"/>
      <c r="K29" s="158"/>
      <c r="L29" s="64"/>
      <c r="N29" s="64"/>
      <c r="O29" s="65"/>
      <c r="P29" s="64"/>
    </row>
    <row r="30" spans="1:16" s="4" customFormat="1" x14ac:dyDescent="0.25">
      <c r="A30" s="61"/>
      <c r="B30" s="62" t="s">
        <v>249</v>
      </c>
      <c r="C30" s="63"/>
      <c r="D30" s="60"/>
      <c r="E30" s="60"/>
      <c r="F30" s="60"/>
      <c r="G30" s="47"/>
      <c r="K30" s="66"/>
      <c r="L30" s="39"/>
      <c r="N30" s="39"/>
      <c r="O30" s="5"/>
      <c r="P30" s="39"/>
    </row>
    <row r="31" spans="1:16" s="4" customFormat="1" x14ac:dyDescent="0.25">
      <c r="A31" s="61"/>
      <c r="B31" s="1" t="s">
        <v>202</v>
      </c>
      <c r="C31" s="63"/>
      <c r="D31" s="60"/>
      <c r="E31" s="60"/>
      <c r="F31" s="60"/>
      <c r="G31" s="47"/>
      <c r="I31" s="8"/>
      <c r="K31" s="66"/>
      <c r="L31" s="39"/>
      <c r="N31" s="39"/>
      <c r="O31" s="5"/>
      <c r="P31" s="39"/>
    </row>
    <row r="32" spans="1:16" s="4" customFormat="1" x14ac:dyDescent="0.25">
      <c r="A32" s="51"/>
      <c r="B32" s="1" t="s">
        <v>191</v>
      </c>
      <c r="C32" s="43"/>
      <c r="F32" s="168"/>
      <c r="G32" s="31"/>
      <c r="H32" s="8"/>
      <c r="K32" s="66"/>
      <c r="L32" s="39"/>
      <c r="N32" s="39"/>
      <c r="O32" s="5"/>
      <c r="P32" s="39"/>
    </row>
    <row r="33" spans="1:16" s="4" customFormat="1" x14ac:dyDescent="0.25">
      <c r="A33" s="51"/>
      <c r="B33" s="60" t="s">
        <v>192</v>
      </c>
      <c r="C33" s="43"/>
      <c r="G33" s="144"/>
      <c r="J33" s="162"/>
      <c r="K33" s="66"/>
      <c r="L33" s="39"/>
      <c r="N33" s="39"/>
      <c r="O33" s="5"/>
      <c r="P33" s="39"/>
    </row>
    <row r="34" spans="1:16" s="4" customFormat="1" x14ac:dyDescent="0.25">
      <c r="A34" s="51"/>
      <c r="B34" s="1"/>
      <c r="C34" s="43"/>
      <c r="G34" s="144"/>
      <c r="J34" s="162"/>
      <c r="K34" s="66"/>
      <c r="L34" s="39"/>
      <c r="N34" s="39"/>
      <c r="O34" s="5"/>
      <c r="P34" s="39"/>
    </row>
    <row r="35" spans="1:16" s="4" customFormat="1" x14ac:dyDescent="0.25">
      <c r="A35" s="51"/>
      <c r="B35" s="1"/>
      <c r="C35" s="43"/>
      <c r="G35" s="144"/>
      <c r="J35" s="162"/>
      <c r="K35" s="66"/>
      <c r="L35" s="39"/>
      <c r="N35" s="39"/>
      <c r="O35" s="5"/>
      <c r="P35" s="39"/>
    </row>
    <row r="36" spans="1:16" s="4" customFormat="1" x14ac:dyDescent="0.25">
      <c r="A36" s="51"/>
      <c r="B36" s="1"/>
      <c r="C36" s="43"/>
      <c r="G36" s="144"/>
      <c r="J36" s="162"/>
      <c r="K36" s="66"/>
      <c r="L36" s="39"/>
      <c r="N36" s="39"/>
      <c r="O36" s="5"/>
      <c r="P36" s="39"/>
    </row>
    <row r="37" spans="1:16" s="4" customFormat="1" x14ac:dyDescent="0.25">
      <c r="A37" s="51"/>
      <c r="B37" s="1"/>
      <c r="C37" s="43"/>
      <c r="G37" s="144"/>
      <c r="J37" s="162"/>
      <c r="K37" s="66"/>
      <c r="L37" s="39"/>
      <c r="N37" s="39"/>
      <c r="O37" s="5"/>
      <c r="P37" s="39"/>
    </row>
    <row r="38" spans="1:16" s="4" customFormat="1" x14ac:dyDescent="0.25">
      <c r="A38" s="51"/>
      <c r="B38" s="1"/>
      <c r="C38" s="43"/>
      <c r="G38" s="144"/>
      <c r="J38" s="162"/>
      <c r="K38" s="66"/>
      <c r="L38" s="39"/>
      <c r="N38" s="39"/>
      <c r="O38" s="5"/>
      <c r="P38" s="39"/>
    </row>
    <row r="39" spans="1:16" s="4" customFormat="1" x14ac:dyDescent="0.25">
      <c r="A39" s="48"/>
      <c r="B39" s="46" t="s">
        <v>187</v>
      </c>
      <c r="C39" s="1" t="s">
        <v>201</v>
      </c>
      <c r="G39" s="161"/>
      <c r="H39" s="47"/>
      <c r="I39" s="47"/>
      <c r="J39" s="47"/>
      <c r="K39" s="66"/>
      <c r="L39" s="39"/>
      <c r="N39" s="39"/>
      <c r="O39" s="5"/>
      <c r="P39" s="39"/>
    </row>
    <row r="40" spans="1:16" s="4" customFormat="1" x14ac:dyDescent="0.25">
      <c r="A40" s="48"/>
      <c r="B40" s="43"/>
      <c r="C40" s="43" t="s">
        <v>199</v>
      </c>
      <c r="G40" s="163"/>
      <c r="H40" s="47"/>
      <c r="I40" s="47"/>
      <c r="J40" s="47"/>
      <c r="K40" s="66"/>
      <c r="L40" s="39"/>
      <c r="N40" s="39"/>
      <c r="O40" s="5"/>
      <c r="P40" s="39"/>
    </row>
    <row r="41" spans="1:16" s="4" customFormat="1" x14ac:dyDescent="0.25">
      <c r="A41" s="49"/>
      <c r="B41" s="43"/>
      <c r="C41" s="43" t="s">
        <v>200</v>
      </c>
      <c r="G41" s="164"/>
      <c r="H41" s="47"/>
      <c r="I41" s="47"/>
      <c r="J41" s="47"/>
      <c r="K41" s="66"/>
      <c r="L41" s="39"/>
      <c r="N41" s="39"/>
      <c r="O41" s="5"/>
      <c r="P41" s="39"/>
    </row>
    <row r="42" spans="1:16" s="4" customFormat="1" x14ac:dyDescent="0.25">
      <c r="A42" s="49"/>
      <c r="B42" s="43"/>
      <c r="C42" s="43"/>
      <c r="G42" s="164"/>
      <c r="H42" s="47"/>
      <c r="I42" s="47"/>
      <c r="J42" s="47"/>
      <c r="K42" s="66"/>
      <c r="L42" s="39"/>
      <c r="N42" s="39"/>
      <c r="O42" s="5"/>
      <c r="P42" s="39"/>
    </row>
    <row r="43" spans="1:16" s="6" customFormat="1" x14ac:dyDescent="0.25">
      <c r="A43" s="17"/>
      <c r="B43" s="23" t="s">
        <v>245</v>
      </c>
      <c r="C43" s="165" t="s">
        <v>203</v>
      </c>
      <c r="D43" s="6" t="s">
        <v>246</v>
      </c>
      <c r="E43" s="53" t="s">
        <v>17</v>
      </c>
      <c r="F43" s="4"/>
      <c r="G43" s="4"/>
      <c r="H43" s="47"/>
      <c r="I43" s="144"/>
      <c r="K43" s="166"/>
      <c r="L43" s="53"/>
      <c r="N43" s="53"/>
      <c r="O43" s="79"/>
      <c r="P43" s="53"/>
    </row>
    <row r="44" spans="1:16" s="4" customFormat="1" x14ac:dyDescent="0.25">
      <c r="A44" s="45"/>
      <c r="B44" s="39">
        <v>1</v>
      </c>
      <c r="C44" s="1" t="s">
        <v>207</v>
      </c>
      <c r="D44" s="45">
        <v>10</v>
      </c>
      <c r="E44" s="188">
        <f>SUM(D44*3.25)</f>
        <v>32.5</v>
      </c>
      <c r="F44" s="1" t="s">
        <v>215</v>
      </c>
      <c r="G44" s="6"/>
      <c r="H44" s="6"/>
      <c r="I44" s="47"/>
      <c r="K44" s="66"/>
      <c r="L44" s="39"/>
      <c r="N44" s="39"/>
      <c r="O44" s="5"/>
      <c r="P44" s="39"/>
    </row>
    <row r="45" spans="1:16" x14ac:dyDescent="0.25">
      <c r="A45" s="43"/>
      <c r="B45" s="39">
        <v>2</v>
      </c>
      <c r="C45" s="43" t="s">
        <v>208</v>
      </c>
      <c r="D45" s="45">
        <v>10</v>
      </c>
      <c r="E45" s="188">
        <f t="shared" ref="E45:E46" si="0">SUM(D45*3.25)</f>
        <v>32.5</v>
      </c>
      <c r="F45" s="4" t="s">
        <v>215</v>
      </c>
    </row>
    <row r="46" spans="1:16" x14ac:dyDescent="0.25">
      <c r="A46" s="43"/>
      <c r="B46" s="39">
        <v>3</v>
      </c>
      <c r="C46" s="43" t="s">
        <v>209</v>
      </c>
      <c r="D46" s="45">
        <v>3</v>
      </c>
      <c r="E46" s="188">
        <f t="shared" si="0"/>
        <v>9.75</v>
      </c>
      <c r="F46" s="4" t="s">
        <v>215</v>
      </c>
    </row>
    <row r="47" spans="1:16" x14ac:dyDescent="0.25">
      <c r="A47" s="48"/>
      <c r="B47" s="39">
        <v>4</v>
      </c>
      <c r="C47" s="43" t="s">
        <v>269</v>
      </c>
      <c r="D47" s="39" t="s">
        <v>206</v>
      </c>
      <c r="E47" s="189">
        <v>40</v>
      </c>
      <c r="F47" s="4" t="s">
        <v>215</v>
      </c>
    </row>
    <row r="48" spans="1:16" x14ac:dyDescent="0.25">
      <c r="A48" s="48"/>
      <c r="B48" s="39">
        <v>5</v>
      </c>
      <c r="C48" s="43" t="s">
        <v>270</v>
      </c>
      <c r="D48" s="39" t="s">
        <v>206</v>
      </c>
      <c r="E48" s="189">
        <v>50</v>
      </c>
      <c r="F48" s="4" t="s">
        <v>215</v>
      </c>
    </row>
    <row r="49" spans="1:6" x14ac:dyDescent="0.25">
      <c r="A49" s="48"/>
      <c r="B49" s="39">
        <v>6</v>
      </c>
      <c r="C49" s="43" t="s">
        <v>210</v>
      </c>
      <c r="D49" s="39">
        <v>10</v>
      </c>
      <c r="E49" s="188">
        <f t="shared" ref="E49:E50" si="1">SUM(D49*3.25)</f>
        <v>32.5</v>
      </c>
      <c r="F49" s="4" t="s">
        <v>215</v>
      </c>
    </row>
    <row r="50" spans="1:6" x14ac:dyDescent="0.25">
      <c r="A50" s="48"/>
      <c r="B50" s="39">
        <v>7</v>
      </c>
      <c r="C50" s="43" t="s">
        <v>211</v>
      </c>
      <c r="D50" s="39">
        <v>10</v>
      </c>
      <c r="E50" s="188">
        <f t="shared" si="1"/>
        <v>32.5</v>
      </c>
      <c r="F50" s="4" t="s">
        <v>215</v>
      </c>
    </row>
    <row r="51" spans="1:6" x14ac:dyDescent="0.25">
      <c r="A51" s="48"/>
      <c r="B51" s="39">
        <v>8</v>
      </c>
      <c r="C51" s="43" t="s">
        <v>212</v>
      </c>
      <c r="D51" s="39">
        <v>7</v>
      </c>
      <c r="E51" s="188">
        <v>25</v>
      </c>
      <c r="F51" s="4" t="s">
        <v>215</v>
      </c>
    </row>
    <row r="52" spans="1:6" x14ac:dyDescent="0.25">
      <c r="A52" s="48"/>
      <c r="B52" s="39"/>
      <c r="C52" s="43" t="s">
        <v>224</v>
      </c>
      <c r="D52" s="39">
        <v>3</v>
      </c>
      <c r="E52" s="188">
        <f>SUM(D52*3.25)</f>
        <v>9.75</v>
      </c>
    </row>
    <row r="53" spans="1:6" x14ac:dyDescent="0.25">
      <c r="A53" s="48"/>
      <c r="B53" s="39">
        <v>9</v>
      </c>
      <c r="C53" s="43" t="s">
        <v>213</v>
      </c>
      <c r="D53" s="39" t="s">
        <v>206</v>
      </c>
      <c r="E53" s="189">
        <v>32.5</v>
      </c>
      <c r="F53" s="4" t="s">
        <v>215</v>
      </c>
    </row>
    <row r="54" spans="1:6" x14ac:dyDescent="0.25">
      <c r="A54" s="48"/>
      <c r="B54" s="39">
        <v>10</v>
      </c>
      <c r="C54" s="43" t="s">
        <v>214</v>
      </c>
      <c r="D54" s="39">
        <v>7</v>
      </c>
      <c r="E54" s="155">
        <f t="shared" ref="E54" si="2">SUM(D54*3.25)</f>
        <v>22.75</v>
      </c>
    </row>
    <row r="55" spans="1:6" x14ac:dyDescent="0.25">
      <c r="A55" s="48"/>
      <c r="B55" s="4" t="s">
        <v>220</v>
      </c>
      <c r="C55" s="43" t="s">
        <v>217</v>
      </c>
      <c r="D55" s="39">
        <f>SUM(D44:D54)</f>
        <v>60</v>
      </c>
      <c r="E55" s="47"/>
    </row>
    <row r="56" spans="1:6" x14ac:dyDescent="0.25">
      <c r="A56" s="48"/>
      <c r="B56" s="43" t="s">
        <v>221</v>
      </c>
      <c r="C56" s="43" t="s">
        <v>218</v>
      </c>
      <c r="D56" s="39"/>
      <c r="E56" s="47"/>
    </row>
    <row r="57" spans="1:6" x14ac:dyDescent="0.25">
      <c r="A57" s="48"/>
      <c r="B57" s="43" t="s">
        <v>219</v>
      </c>
      <c r="C57" s="167"/>
      <c r="E57" s="47">
        <f>-SUM(E44:E56)</f>
        <v>-319.75</v>
      </c>
      <c r="F57" s="4" t="s">
        <v>234</v>
      </c>
    </row>
    <row r="58" spans="1:6" x14ac:dyDescent="0.25">
      <c r="A58" s="48"/>
      <c r="B58" s="43"/>
      <c r="C58" s="43"/>
      <c r="E58" s="47">
        <f>574+25.79</f>
        <v>599.79</v>
      </c>
      <c r="F58" s="4" t="s">
        <v>216</v>
      </c>
    </row>
    <row r="59" spans="1:6" x14ac:dyDescent="0.25">
      <c r="A59" s="49"/>
      <c r="B59" s="43"/>
      <c r="C59" s="43"/>
      <c r="E59" s="47">
        <f>SUM(E57:E58)</f>
        <v>280.03999999999996</v>
      </c>
      <c r="F59" s="4" t="s">
        <v>235</v>
      </c>
    </row>
    <row r="60" spans="1:6" x14ac:dyDescent="0.25">
      <c r="A60" s="49"/>
      <c r="B60" s="43"/>
      <c r="C60" s="43"/>
      <c r="E60" s="47">
        <f>SUM(E59/9)</f>
        <v>31.115555555555552</v>
      </c>
      <c r="F60" s="4" t="s">
        <v>222</v>
      </c>
    </row>
    <row r="61" spans="1:6" x14ac:dyDescent="0.25">
      <c r="A61" s="49"/>
      <c r="B61" s="43"/>
      <c r="C61" s="43"/>
      <c r="E61" s="47"/>
    </row>
    <row r="62" spans="1:6" x14ac:dyDescent="0.25">
      <c r="A62" s="49"/>
      <c r="B62" s="43"/>
      <c r="C62" s="43"/>
      <c r="E62" s="47"/>
    </row>
    <row r="63" spans="1:6" x14ac:dyDescent="0.25">
      <c r="A63" s="49"/>
      <c r="B63" s="43"/>
      <c r="C63" s="43"/>
      <c r="E63" s="47"/>
    </row>
    <row r="64" spans="1:6" x14ac:dyDescent="0.25">
      <c r="A64" s="49"/>
      <c r="B64" s="43"/>
      <c r="C64" s="43"/>
      <c r="E64" s="47"/>
    </row>
    <row r="65" spans="1:5" x14ac:dyDescent="0.25">
      <c r="A65" s="49"/>
      <c r="B65" s="43"/>
      <c r="C65" s="43"/>
      <c r="E65" s="47"/>
    </row>
    <row r="66" spans="1:5" x14ac:dyDescent="0.25">
      <c r="A66" s="49"/>
      <c r="B66" s="43"/>
      <c r="C66" s="43"/>
      <c r="E66" s="47"/>
    </row>
    <row r="67" spans="1:5" x14ac:dyDescent="0.25">
      <c r="A67" s="49"/>
      <c r="B67" s="43"/>
      <c r="C67" s="43"/>
      <c r="E67" s="47"/>
    </row>
    <row r="68" spans="1:5" x14ac:dyDescent="0.25">
      <c r="A68" s="49"/>
      <c r="B68" s="43"/>
      <c r="C68" s="43"/>
      <c r="E68" s="47"/>
    </row>
    <row r="69" spans="1:5" x14ac:dyDescent="0.25">
      <c r="A69" s="49"/>
      <c r="B69" s="43"/>
      <c r="C69" s="43"/>
      <c r="E69" s="47"/>
    </row>
    <row r="70" spans="1:5" x14ac:dyDescent="0.25">
      <c r="A70" s="49"/>
      <c r="B70" s="43"/>
      <c r="C70" s="43"/>
      <c r="E70" s="47"/>
    </row>
    <row r="71" spans="1:5" x14ac:dyDescent="0.25">
      <c r="A71" s="49"/>
      <c r="B71" s="43"/>
      <c r="C71" s="43"/>
      <c r="E71" s="47"/>
    </row>
    <row r="72" spans="1:5" x14ac:dyDescent="0.25">
      <c r="A72" s="49"/>
      <c r="B72" s="43"/>
      <c r="C72" s="43"/>
      <c r="E72" s="47"/>
    </row>
    <row r="73" spans="1:5" x14ac:dyDescent="0.25">
      <c r="A73" s="49"/>
      <c r="B73" s="43"/>
      <c r="C73" s="43"/>
      <c r="E73" s="47"/>
    </row>
    <row r="74" spans="1:5" x14ac:dyDescent="0.25">
      <c r="A74" s="49"/>
      <c r="B74" s="43"/>
      <c r="C74" s="43"/>
      <c r="E74" s="47"/>
    </row>
    <row r="75" spans="1:5" x14ac:dyDescent="0.25">
      <c r="A75" s="49"/>
      <c r="B75" s="43"/>
      <c r="C75" s="43"/>
      <c r="E75" s="47"/>
    </row>
    <row r="76" spans="1:5" x14ac:dyDescent="0.25">
      <c r="A76" s="49"/>
      <c r="B76" s="43"/>
      <c r="C76" s="43"/>
      <c r="E76" s="47"/>
    </row>
    <row r="77" spans="1:5" x14ac:dyDescent="0.25">
      <c r="A77" s="49"/>
      <c r="B77" s="43"/>
      <c r="C77" s="43"/>
      <c r="E77" s="47"/>
    </row>
    <row r="78" spans="1:5" x14ac:dyDescent="0.25">
      <c r="A78" s="49"/>
      <c r="B78" s="43"/>
      <c r="C78" s="43"/>
      <c r="E78" s="47"/>
    </row>
    <row r="79" spans="1:5" x14ac:dyDescent="0.25">
      <c r="A79" s="50"/>
      <c r="B79" s="43"/>
      <c r="C79" s="43"/>
      <c r="E79" s="47"/>
    </row>
    <row r="80" spans="1:5" x14ac:dyDescent="0.25">
      <c r="A80" s="49"/>
      <c r="B80" s="43"/>
      <c r="C80" s="43"/>
    </row>
    <row r="81" spans="1:3" x14ac:dyDescent="0.25">
      <c r="A81" s="50"/>
      <c r="B81" s="43"/>
      <c r="C81" s="43"/>
    </row>
    <row r="82" spans="1:3" x14ac:dyDescent="0.25">
      <c r="A82" s="49"/>
      <c r="B82" s="43"/>
      <c r="C82" s="43"/>
    </row>
    <row r="83" spans="1:3" x14ac:dyDescent="0.25">
      <c r="A83" s="67"/>
      <c r="B83" s="43"/>
      <c r="C83" s="43"/>
    </row>
    <row r="84" spans="1:3" x14ac:dyDescent="0.25">
      <c r="A84" s="51"/>
      <c r="B84" s="43"/>
      <c r="C84" s="43"/>
    </row>
    <row r="85" spans="1:3" x14ac:dyDescent="0.25">
      <c r="A85" s="50"/>
      <c r="B85" s="43"/>
      <c r="C85" s="43"/>
    </row>
    <row r="86" spans="1:3" x14ac:dyDescent="0.25">
      <c r="A86" s="48"/>
      <c r="B86" s="43"/>
      <c r="C86" s="43"/>
    </row>
    <row r="87" spans="1:3" x14ac:dyDescent="0.25">
      <c r="A87" s="48"/>
      <c r="B87" s="43"/>
      <c r="C87" s="43"/>
    </row>
    <row r="88" spans="1:3" x14ac:dyDescent="0.25">
      <c r="A88" s="48"/>
      <c r="B88" s="43"/>
      <c r="C88" s="43"/>
    </row>
    <row r="89" spans="1:3" x14ac:dyDescent="0.25">
      <c r="A89" s="48"/>
      <c r="B89" s="43"/>
      <c r="C89" s="43"/>
    </row>
    <row r="90" spans="1:3" x14ac:dyDescent="0.25">
      <c r="A90" s="48"/>
      <c r="B90" s="43"/>
      <c r="C90" s="43"/>
    </row>
    <row r="91" spans="1:3" x14ac:dyDescent="0.25">
      <c r="A91" s="48"/>
      <c r="B91" s="43"/>
      <c r="C91" s="43"/>
    </row>
    <row r="92" spans="1:3" x14ac:dyDescent="0.25">
      <c r="A92" s="48"/>
      <c r="B92" s="43"/>
      <c r="C92" s="43"/>
    </row>
    <row r="93" spans="1:3" x14ac:dyDescent="0.25">
      <c r="A93" s="48"/>
      <c r="B93" s="43"/>
      <c r="C93" s="43"/>
    </row>
    <row r="94" spans="1:3" x14ac:dyDescent="0.25">
      <c r="A94" s="51"/>
      <c r="B94" s="43"/>
      <c r="C94" s="43"/>
    </row>
    <row r="95" spans="1:3" x14ac:dyDescent="0.25">
      <c r="A95" s="51"/>
      <c r="B95" s="43"/>
      <c r="C95" s="43"/>
    </row>
    <row r="96" spans="1:3" x14ac:dyDescent="0.25">
      <c r="A96" s="51"/>
      <c r="B96" s="43"/>
      <c r="C96" s="43"/>
    </row>
    <row r="97" spans="1:3" x14ac:dyDescent="0.25">
      <c r="A97" s="51"/>
      <c r="B97" s="43"/>
      <c r="C97" s="43"/>
    </row>
    <row r="98" spans="1:3" x14ac:dyDescent="0.25">
      <c r="A98" s="51"/>
      <c r="B98" s="43"/>
      <c r="C98" s="43"/>
    </row>
    <row r="99" spans="1:3" x14ac:dyDescent="0.25">
      <c r="A99" s="50"/>
      <c r="B99" s="43"/>
      <c r="C99" s="43"/>
    </row>
    <row r="100" spans="1:3" x14ac:dyDescent="0.25">
      <c r="A100" s="48"/>
      <c r="B100" s="43"/>
      <c r="C100" s="43"/>
    </row>
    <row r="101" spans="1:3" x14ac:dyDescent="0.25">
      <c r="A101" s="48"/>
      <c r="B101" s="43"/>
      <c r="C101" s="43"/>
    </row>
    <row r="102" spans="1:3" x14ac:dyDescent="0.25">
      <c r="A102" s="48"/>
      <c r="B102" s="43"/>
      <c r="C102" s="43"/>
    </row>
    <row r="103" spans="1:3" x14ac:dyDescent="0.25">
      <c r="A103" s="48"/>
      <c r="B103" s="43"/>
      <c r="C103" s="43"/>
    </row>
    <row r="104" spans="1:3" x14ac:dyDescent="0.25">
      <c r="A104" s="48"/>
      <c r="B104" s="43"/>
      <c r="C104" s="43"/>
    </row>
    <row r="105" spans="1:3" x14ac:dyDescent="0.25">
      <c r="A105" s="48"/>
      <c r="B105" s="43"/>
      <c r="C105" s="43"/>
    </row>
    <row r="106" spans="1:3" x14ac:dyDescent="0.25">
      <c r="A106" s="48"/>
      <c r="B106" s="43"/>
      <c r="C106" s="43"/>
    </row>
    <row r="107" spans="1:3" x14ac:dyDescent="0.25">
      <c r="A107" s="48"/>
      <c r="B107" s="43"/>
      <c r="C107" s="43"/>
    </row>
    <row r="108" spans="1:3" x14ac:dyDescent="0.25">
      <c r="A108" s="49"/>
      <c r="B108" s="43"/>
      <c r="C108" s="43"/>
    </row>
    <row r="109" spans="1:3" x14ac:dyDescent="0.25">
      <c r="A109" s="49"/>
      <c r="B109" s="43"/>
      <c r="C109" s="43"/>
    </row>
    <row r="110" spans="1:3" x14ac:dyDescent="0.25">
      <c r="A110" s="49"/>
      <c r="B110" s="43"/>
      <c r="C110" s="43"/>
    </row>
    <row r="111" spans="1:3" x14ac:dyDescent="0.25">
      <c r="A111" s="49"/>
      <c r="B111" s="43"/>
      <c r="C111" s="43"/>
    </row>
    <row r="112" spans="1:3" x14ac:dyDescent="0.25">
      <c r="A112" s="49"/>
      <c r="B112" s="43"/>
      <c r="C112" s="43"/>
    </row>
    <row r="113" spans="1:3" x14ac:dyDescent="0.25">
      <c r="A113" s="49"/>
      <c r="B113" s="43"/>
      <c r="C113" s="43"/>
    </row>
    <row r="114" spans="1:3" x14ac:dyDescent="0.25">
      <c r="A114" s="50"/>
      <c r="B114" s="43"/>
      <c r="C114" s="43"/>
    </row>
    <row r="115" spans="1:3" x14ac:dyDescent="0.25">
      <c r="A115" s="159"/>
      <c r="B115" s="43"/>
      <c r="C115" s="43"/>
    </row>
    <row r="116" spans="1:3" x14ac:dyDescent="0.25">
      <c r="A116" s="43"/>
      <c r="B116" s="43"/>
      <c r="C116" s="43"/>
    </row>
    <row r="117" spans="1:3" x14ac:dyDescent="0.25">
      <c r="A117" s="43"/>
      <c r="B117" s="43"/>
      <c r="C117" s="43"/>
    </row>
    <row r="118" spans="1:3" x14ac:dyDescent="0.25">
      <c r="A118" s="43"/>
      <c r="B118" s="43"/>
      <c r="C118" s="43"/>
    </row>
    <row r="119" spans="1:3" x14ac:dyDescent="0.25">
      <c r="A119" s="43"/>
      <c r="B119" s="43"/>
      <c r="C119" s="43"/>
    </row>
    <row r="120" spans="1:3" x14ac:dyDescent="0.25">
      <c r="A120" s="43"/>
      <c r="B120" s="43"/>
      <c r="C120" s="43"/>
    </row>
    <row r="121" spans="1:3" x14ac:dyDescent="0.25">
      <c r="A121" s="43"/>
      <c r="B121" s="43"/>
      <c r="C121" s="43"/>
    </row>
    <row r="122" spans="1:3" x14ac:dyDescent="0.25">
      <c r="A122" s="43"/>
      <c r="B122" s="43"/>
      <c r="C122" s="43"/>
    </row>
    <row r="123" spans="1:3" x14ac:dyDescent="0.25">
      <c r="A123" s="43"/>
      <c r="B123" s="43"/>
      <c r="C123" s="43"/>
    </row>
    <row r="124" spans="1:3" x14ac:dyDescent="0.25">
      <c r="A124" s="43"/>
      <c r="B124" s="43"/>
      <c r="C124" s="43"/>
    </row>
    <row r="125" spans="1:3" x14ac:dyDescent="0.25">
      <c r="A125" s="43"/>
      <c r="B125" s="43"/>
      <c r="C125" s="43"/>
    </row>
    <row r="126" spans="1:3" x14ac:dyDescent="0.25">
      <c r="A126" s="43"/>
      <c r="B126" s="43"/>
      <c r="C126" s="43"/>
    </row>
    <row r="127" spans="1:3" x14ac:dyDescent="0.25">
      <c r="A127" s="43"/>
      <c r="B127" s="43"/>
      <c r="C127" s="43"/>
    </row>
    <row r="128" spans="1:3" x14ac:dyDescent="0.25">
      <c r="A128" s="43"/>
      <c r="B128" s="43"/>
      <c r="C128" s="43"/>
    </row>
    <row r="129" spans="1:3" x14ac:dyDescent="0.25">
      <c r="A129" s="43"/>
      <c r="B129" s="43"/>
      <c r="C129" s="43"/>
    </row>
    <row r="130" spans="1:3" x14ac:dyDescent="0.25">
      <c r="A130" s="43"/>
      <c r="B130" s="43"/>
      <c r="C130" s="43"/>
    </row>
    <row r="131" spans="1:3" x14ac:dyDescent="0.25">
      <c r="A131" s="43"/>
      <c r="B131" s="43"/>
      <c r="C131" s="43"/>
    </row>
    <row r="132" spans="1:3" x14ac:dyDescent="0.25">
      <c r="A132" s="43"/>
      <c r="B132" s="43"/>
      <c r="C132" s="43"/>
    </row>
    <row r="133" spans="1:3" x14ac:dyDescent="0.25">
      <c r="A133" s="43"/>
      <c r="B133" s="43"/>
      <c r="C133" s="43"/>
    </row>
    <row r="134" spans="1:3" x14ac:dyDescent="0.25">
      <c r="A134" s="43"/>
      <c r="B134" s="43"/>
      <c r="C134" s="43"/>
    </row>
    <row r="135" spans="1:3" x14ac:dyDescent="0.25">
      <c r="A135" s="43"/>
      <c r="B135" s="43"/>
      <c r="C135" s="43"/>
    </row>
    <row r="136" spans="1:3" x14ac:dyDescent="0.25">
      <c r="A136" s="43"/>
      <c r="B136" s="43"/>
      <c r="C136" s="43"/>
    </row>
    <row r="137" spans="1:3" x14ac:dyDescent="0.25">
      <c r="A137" s="43"/>
      <c r="B137" s="43"/>
      <c r="C137" s="43"/>
    </row>
    <row r="138" spans="1:3" x14ac:dyDescent="0.25">
      <c r="A138" s="43"/>
      <c r="B138" s="43"/>
      <c r="C138" s="43"/>
    </row>
    <row r="139" spans="1:3" x14ac:dyDescent="0.25">
      <c r="A139" s="43"/>
      <c r="B139" s="43"/>
      <c r="C139" s="43"/>
    </row>
    <row r="140" spans="1:3" x14ac:dyDescent="0.25">
      <c r="A140" s="43"/>
      <c r="B140" s="43"/>
      <c r="C140" s="43"/>
    </row>
    <row r="141" spans="1:3" x14ac:dyDescent="0.25">
      <c r="A141" s="43"/>
      <c r="B141" s="43"/>
      <c r="C141" s="43"/>
    </row>
    <row r="142" spans="1:3" x14ac:dyDescent="0.25">
      <c r="A142" s="43"/>
      <c r="B142" s="43"/>
      <c r="C142" s="43"/>
    </row>
    <row r="143" spans="1:3" x14ac:dyDescent="0.25">
      <c r="A143" s="43"/>
      <c r="B143" s="43"/>
      <c r="C143" s="43"/>
    </row>
    <row r="144" spans="1:3" x14ac:dyDescent="0.25">
      <c r="A144" s="43"/>
      <c r="B144" s="43"/>
      <c r="C144" s="43"/>
    </row>
    <row r="145" spans="1:3" x14ac:dyDescent="0.25">
      <c r="A145" s="43"/>
      <c r="B145" s="43"/>
      <c r="C145" s="43"/>
    </row>
    <row r="146" spans="1:3" x14ac:dyDescent="0.25">
      <c r="A146" s="43"/>
      <c r="B146" s="43"/>
      <c r="C146" s="43"/>
    </row>
    <row r="147" spans="1:3" x14ac:dyDescent="0.25">
      <c r="A147" s="43"/>
      <c r="B147" s="43"/>
      <c r="C147" s="43"/>
    </row>
    <row r="148" spans="1:3" x14ac:dyDescent="0.25">
      <c r="A148" s="43"/>
      <c r="B148" s="43"/>
      <c r="C148" s="43"/>
    </row>
    <row r="149" spans="1:3" x14ac:dyDescent="0.25">
      <c r="A149" s="43"/>
      <c r="B149" s="43"/>
      <c r="C149" s="43"/>
    </row>
    <row r="150" spans="1:3" x14ac:dyDescent="0.25">
      <c r="A150" s="43"/>
      <c r="B150" s="43"/>
      <c r="C150" s="43"/>
    </row>
    <row r="151" spans="1:3" x14ac:dyDescent="0.25">
      <c r="A151" s="43"/>
      <c r="B151" s="43"/>
      <c r="C151" s="43"/>
    </row>
    <row r="152" spans="1:3" x14ac:dyDescent="0.25">
      <c r="A152" s="43"/>
      <c r="B152" s="43"/>
      <c r="C152" s="43"/>
    </row>
    <row r="153" spans="1:3" x14ac:dyDescent="0.25">
      <c r="A153" s="43"/>
      <c r="B153" s="43"/>
      <c r="C153" s="43"/>
    </row>
    <row r="154" spans="1:3" x14ac:dyDescent="0.25">
      <c r="A154" s="43"/>
      <c r="B154" s="43"/>
      <c r="C154" s="43"/>
    </row>
    <row r="155" spans="1:3" x14ac:dyDescent="0.25">
      <c r="A155" s="43"/>
      <c r="B155" s="43"/>
      <c r="C155" s="43"/>
    </row>
    <row r="156" spans="1:3" x14ac:dyDescent="0.25">
      <c r="A156" s="43"/>
      <c r="B156" s="43"/>
      <c r="C156" s="43"/>
    </row>
    <row r="157" spans="1:3" x14ac:dyDescent="0.25">
      <c r="A157" s="43"/>
      <c r="B157" s="43"/>
      <c r="C157" s="43"/>
    </row>
    <row r="158" spans="1:3" x14ac:dyDescent="0.25">
      <c r="A158" s="43"/>
      <c r="B158" s="43"/>
      <c r="C158" s="43"/>
    </row>
    <row r="159" spans="1:3" x14ac:dyDescent="0.25">
      <c r="A159" s="43"/>
      <c r="B159" s="43"/>
      <c r="C159" s="43"/>
    </row>
    <row r="160" spans="1:3" x14ac:dyDescent="0.25">
      <c r="A160" s="43"/>
      <c r="B160" s="43"/>
      <c r="C160" s="43"/>
    </row>
    <row r="161" spans="1:3" x14ac:dyDescent="0.25">
      <c r="A161" s="43"/>
      <c r="B161" s="43"/>
      <c r="C161" s="43"/>
    </row>
    <row r="162" spans="1:3" x14ac:dyDescent="0.25">
      <c r="A162" s="43"/>
      <c r="B162" s="43"/>
      <c r="C162" s="43"/>
    </row>
    <row r="163" spans="1:3" x14ac:dyDescent="0.25">
      <c r="A163" s="43"/>
      <c r="B163" s="43"/>
      <c r="C163" s="43"/>
    </row>
    <row r="164" spans="1:3" x14ac:dyDescent="0.25">
      <c r="A164" s="43"/>
      <c r="B164" s="43"/>
      <c r="C164" s="43"/>
    </row>
    <row r="165" spans="1:3" x14ac:dyDescent="0.25">
      <c r="A165" s="43"/>
      <c r="B165" s="43"/>
      <c r="C165" s="43"/>
    </row>
    <row r="166" spans="1:3" x14ac:dyDescent="0.25">
      <c r="A166" s="43"/>
      <c r="B166" s="43"/>
      <c r="C166" s="43"/>
    </row>
    <row r="167" spans="1:3" x14ac:dyDescent="0.25">
      <c r="A167" s="43"/>
      <c r="B167" s="43"/>
      <c r="C167" s="43"/>
    </row>
    <row r="168" spans="1:3" x14ac:dyDescent="0.25">
      <c r="A168" s="43"/>
      <c r="B168" s="43"/>
      <c r="C168" s="43"/>
    </row>
    <row r="169" spans="1:3" x14ac:dyDescent="0.25">
      <c r="A169" s="43"/>
      <c r="B169" s="43"/>
      <c r="C169" s="43"/>
    </row>
    <row r="170" spans="1:3" x14ac:dyDescent="0.25">
      <c r="A170" s="43"/>
      <c r="B170" s="43"/>
      <c r="C170" s="43"/>
    </row>
    <row r="171" spans="1:3" x14ac:dyDescent="0.25">
      <c r="A171" s="43"/>
      <c r="B171" s="43"/>
      <c r="C171" s="43"/>
    </row>
    <row r="172" spans="1:3" x14ac:dyDescent="0.25">
      <c r="A172" s="43"/>
      <c r="B172" s="43"/>
      <c r="C172" s="43"/>
    </row>
    <row r="173" spans="1:3" x14ac:dyDescent="0.25">
      <c r="A173" s="43"/>
      <c r="B173" s="43"/>
      <c r="C173" s="43"/>
    </row>
    <row r="174" spans="1:3" x14ac:dyDescent="0.25">
      <c r="A174" s="43"/>
      <c r="B174" s="43"/>
      <c r="C174" s="43"/>
    </row>
    <row r="175" spans="1:3" x14ac:dyDescent="0.25">
      <c r="A175" s="43"/>
      <c r="B175" s="43"/>
      <c r="C175" s="43"/>
    </row>
    <row r="176" spans="1:3" x14ac:dyDescent="0.25">
      <c r="A176" s="43"/>
      <c r="B176" s="43"/>
      <c r="C176" s="43"/>
    </row>
  </sheetData>
  <mergeCells count="1">
    <mergeCell ref="B11:J11"/>
  </mergeCells>
  <hyperlinks>
    <hyperlink ref="C28" r:id="rId1" display="http://www.doctordirt.org/"/>
  </hyperlinks>
  <printOptions horizontalCentered="1"/>
  <pageMargins left="0.25" right="0.25" top="0.5" bottom="0.25" header="0.25" footer="0"/>
  <pageSetup orientation="landscape" horizontalDpi="0" verticalDpi="0" r:id="rId2"/>
  <headerFooter>
    <oddHeader xml:space="preserve">&amp;L          &amp;F&amp;C&amp;A&amp;RDate: &amp;D          </oddHeader>
  </headerFooter>
  <rowBreaks count="1" manualBreakCount="1"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defaultRowHeight="15" x14ac:dyDescent="0.25"/>
  <cols>
    <col min="1" max="1" width="6" style="4" customWidth="1"/>
    <col min="2" max="2" width="32" style="4" bestFit="1" customWidth="1"/>
    <col min="3" max="3" width="90.28515625" style="4" bestFit="1" customWidth="1"/>
  </cols>
  <sheetData>
    <row r="1" spans="1:3" x14ac:dyDescent="0.25">
      <c r="A1" s="10"/>
      <c r="B1" s="10" t="s">
        <v>26</v>
      </c>
      <c r="C1" s="32" t="s">
        <v>73</v>
      </c>
    </row>
    <row r="2" spans="1:3" x14ac:dyDescent="0.25">
      <c r="A2" s="16"/>
      <c r="B2" s="16" t="s">
        <v>24</v>
      </c>
      <c r="C2" s="33" t="s">
        <v>23</v>
      </c>
    </row>
    <row r="3" spans="1:3" x14ac:dyDescent="0.25">
      <c r="A3" s="16"/>
      <c r="B3" s="16" t="s">
        <v>69</v>
      </c>
      <c r="C3" s="33" t="s">
        <v>30</v>
      </c>
    </row>
    <row r="4" spans="1:3" x14ac:dyDescent="0.25">
      <c r="A4" s="14"/>
      <c r="B4" s="14" t="s">
        <v>29</v>
      </c>
      <c r="C4" s="34" t="s">
        <v>28</v>
      </c>
    </row>
    <row r="5" spans="1:3" x14ac:dyDescent="0.25">
      <c r="A5" s="7"/>
      <c r="B5" s="7" t="s">
        <v>20</v>
      </c>
      <c r="C5" s="33" t="s">
        <v>19</v>
      </c>
    </row>
    <row r="6" spans="1:3" x14ac:dyDescent="0.25">
      <c r="A6" s="7"/>
      <c r="B6" s="7" t="s">
        <v>22</v>
      </c>
      <c r="C6" s="33" t="s">
        <v>21</v>
      </c>
    </row>
    <row r="7" spans="1:3" x14ac:dyDescent="0.25">
      <c r="A7" s="7"/>
      <c r="B7" s="7" t="s">
        <v>70</v>
      </c>
      <c r="C7" s="33" t="s">
        <v>27</v>
      </c>
    </row>
    <row r="8" spans="1:3" x14ac:dyDescent="0.25">
      <c r="A8" s="7"/>
      <c r="B8" s="7" t="s">
        <v>71</v>
      </c>
      <c r="C8" s="33" t="s">
        <v>25</v>
      </c>
    </row>
    <row r="9" spans="1:3" x14ac:dyDescent="0.25">
      <c r="A9" s="7"/>
      <c r="B9" s="7"/>
      <c r="C9" s="32"/>
    </row>
    <row r="10" spans="1:3" x14ac:dyDescent="0.25">
      <c r="A10" s="58"/>
      <c r="B10" s="2"/>
      <c r="C10" s="35"/>
    </row>
  </sheetData>
  <hyperlinks>
    <hyperlink ref="C7" r:id="rId1"/>
    <hyperlink ref="C8" r:id="rId2"/>
    <hyperlink ref="C6" r:id="rId3"/>
    <hyperlink ref="C5" r:id="rId4"/>
    <hyperlink ref="C4" r:id="rId5"/>
    <hyperlink ref="C3" r:id="rId6"/>
    <hyperlink ref="C2" r:id="rId7"/>
  </hyperlinks>
  <pageMargins left="0.25" right="0.25" top="0.75" bottom="0.75" header="0.3" footer="0.3"/>
  <pageSetup orientation="landscape" horizontalDpi="0" verticalDpi="0" r:id="rId8"/>
  <headerFooter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Projects &amp; Estimates</vt:lpstr>
      <vt:lpstr>Fertilizer</vt:lpstr>
      <vt:lpstr>Mulch</vt:lpstr>
      <vt:lpstr>Butterfly</vt:lpstr>
      <vt:lpstr>Butterfly!Print_Area</vt:lpstr>
      <vt:lpstr>Fertilizer!Print_Area</vt:lpstr>
      <vt:lpstr>Mulch!Print_Area</vt:lpstr>
      <vt:lpstr>'Projects &amp; Estimates'!Print_Area</vt:lpstr>
      <vt:lpstr>'Projects &amp; Estimates'!Print_Titles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Darchele</cp:lastModifiedBy>
  <cp:lastPrinted>2018-04-25T20:30:39Z</cp:lastPrinted>
  <dcterms:created xsi:type="dcterms:W3CDTF">2017-10-31T04:19:14Z</dcterms:created>
  <dcterms:modified xsi:type="dcterms:W3CDTF">2018-05-02T22:17:53Z</dcterms:modified>
</cp:coreProperties>
</file>